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251" windowWidth="15480" windowHeight="11640" activeTab="0"/>
  </bookViews>
  <sheets>
    <sheet name="Лист1" sheetId="1" r:id="rId1"/>
    <sheet name="Лист3" sheetId="2" r:id="rId2"/>
  </sheets>
  <definedNames>
    <definedName name="_xlnm.Print_Area" localSheetId="0">'Лист1'!$A$1:$AJ$50</definedName>
  </definedNames>
  <calcPr fullCalcOnLoad="1"/>
</workbook>
</file>

<file path=xl/sharedStrings.xml><?xml version="1.0" encoding="utf-8"?>
<sst xmlns="http://schemas.openxmlformats.org/spreadsheetml/2006/main" count="83" uniqueCount="79">
  <si>
    <t>Наименование</t>
  </si>
  <si>
    <t>Прочие</t>
  </si>
  <si>
    <t>Всего по р-ну:</t>
  </si>
  <si>
    <t>СПК "Маяк"</t>
  </si>
  <si>
    <t>СХПК "Восход"</t>
  </si>
  <si>
    <t>КФХ Захарова С.Ф.</t>
  </si>
  <si>
    <t>КФХ Васильева Е.И.</t>
  </si>
  <si>
    <t>КФХ Луньков А.И.</t>
  </si>
  <si>
    <t>КФХ Ермаков А.И.</t>
  </si>
  <si>
    <t>ООО АКИГ Агро</t>
  </si>
  <si>
    <t>в том.числе план уборки озимых            /га/</t>
  </si>
  <si>
    <t>Обмолочено зерновых и зернобобовых культур(га)</t>
  </si>
  <si>
    <t>Всего</t>
  </si>
  <si>
    <t>% к уборочной плошади</t>
  </si>
  <si>
    <t>в т.ч.пшеница</t>
  </si>
  <si>
    <t>Намолочено      /тонн/</t>
  </si>
  <si>
    <t>в т.ч. пшеница</t>
  </si>
  <si>
    <t>пшеница</t>
  </si>
  <si>
    <t>Урожайность ц/га</t>
  </si>
  <si>
    <t>План уборки технических культур, га</t>
  </si>
  <si>
    <t>Убрано зерновых за сутки</t>
  </si>
  <si>
    <t>обмолочено /га/</t>
  </si>
  <si>
    <t>намолочено /тонн/</t>
  </si>
  <si>
    <t>Работало комбайнов, /ед/</t>
  </si>
  <si>
    <t>Средняя выработка 1 комбайна      /га/</t>
  </si>
  <si>
    <t>Заготовлено кормов, факт /тонн/</t>
  </si>
  <si>
    <t>сена</t>
  </si>
  <si>
    <t>сенажа</t>
  </si>
  <si>
    <t xml:space="preserve"> силоса</t>
  </si>
  <si>
    <t>ООО"Кипиай Агро</t>
  </si>
  <si>
    <t>КФХ Корсаков Н.В.</t>
  </si>
  <si>
    <t>КФХ Аржаев А.С.</t>
  </si>
  <si>
    <t>КФХ Семин А.М.</t>
  </si>
  <si>
    <t>КФХ Архипов Н.А.</t>
  </si>
  <si>
    <t>КФХ Елин А.А.</t>
  </si>
  <si>
    <t>КФХ Мудренов А.И.</t>
  </si>
  <si>
    <t>Всего в 2017 году на 12.05</t>
  </si>
  <si>
    <t>КФХ Андреев Н.И.</t>
  </si>
  <si>
    <t>КФХ  Голубев Ю.А.</t>
  </si>
  <si>
    <t>КФХ Захаров Б.М.</t>
  </si>
  <si>
    <t>План уборки зерновых          /га/</t>
  </si>
  <si>
    <t>КФХ Луньков И.А.</t>
  </si>
  <si>
    <t>КФХ Зацепин Е.Г</t>
  </si>
  <si>
    <t>Быкова В.И.</t>
  </si>
  <si>
    <t>КФХ Глебычев Н Н</t>
  </si>
  <si>
    <t>в т.ч. Ячмень</t>
  </si>
  <si>
    <t>Обмолочено и убрано технических культур га/тонн</t>
  </si>
  <si>
    <t>Обмолочено  га</t>
  </si>
  <si>
    <t>намолот /тонн/</t>
  </si>
  <si>
    <t>урожайность ц/га</t>
  </si>
  <si>
    <t>Сев озимого рапса под урожай 2019 г</t>
  </si>
  <si>
    <t>Вдовкина В.В. 2-13-35</t>
  </si>
  <si>
    <t>в т.ч. горох</t>
  </si>
  <si>
    <t>горох</t>
  </si>
  <si>
    <t>в т.ч. ячмень</t>
  </si>
  <si>
    <t>СПК им М.Горького</t>
  </si>
  <si>
    <t>СХПК Никольский"</t>
  </si>
  <si>
    <t>ООО СХП Сиявское</t>
  </si>
  <si>
    <t>ООО Россы-Поречье</t>
  </si>
  <si>
    <t>ООО ЭКО Продукт"</t>
  </si>
  <si>
    <t>КФХ Герасимов</t>
  </si>
  <si>
    <t>КФХ Васильев Л.Л.</t>
  </si>
  <si>
    <t>КФХ Пчеляков Н.А.</t>
  </si>
  <si>
    <t>КФХ Макарчев НН</t>
  </si>
  <si>
    <t>КФХ Андреев С.И</t>
  </si>
  <si>
    <t>СХПК Зав.Ильича"</t>
  </si>
  <si>
    <t>ООО АФ Рындино"</t>
  </si>
  <si>
    <t>СПК"Семеновский"</t>
  </si>
  <si>
    <t>СХПК Никулинский</t>
  </si>
  <si>
    <t>ООО ОПХ Простор</t>
  </si>
  <si>
    <t>КФХ Васильев А.Л.</t>
  </si>
  <si>
    <t>в т.ч. Овес</t>
  </si>
  <si>
    <t>Сев озимых под урожай 2019 г</t>
  </si>
  <si>
    <t>%</t>
  </si>
  <si>
    <t>План /га/</t>
  </si>
  <si>
    <t>фак     /га/</t>
  </si>
  <si>
    <t>зябь</t>
  </si>
  <si>
    <t>Подготовка почвы под сев озимых- 7066 га</t>
  </si>
  <si>
    <t>Оперативные сведения о уборке урожая и заготовке кормов по хозяйствам Порецкого района на 28 августа 2018года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</si>
</sst>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19" fillId="0" borderId="0" xfId="0" applyNumberFormat="1" applyFont="1" applyAlignment="1" applyProtection="1">
      <alignment/>
      <protection locked="0"/>
    </xf>
    <xf numFmtId="0" fontId="18" fillId="2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top" wrapText="1"/>
    </xf>
    <xf numFmtId="1" fontId="18" fillId="24" borderId="10" xfId="0" applyNumberFormat="1" applyFont="1" applyFill="1" applyBorder="1" applyAlignment="1">
      <alignment horizontal="center" vertical="top" wrapText="1"/>
    </xf>
    <xf numFmtId="169" fontId="18" fillId="24" borderId="10" xfId="0" applyNumberFormat="1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top" wrapText="1"/>
    </xf>
    <xf numFmtId="169" fontId="22" fillId="24" borderId="10" xfId="0" applyNumberFormat="1" applyFont="1" applyFill="1" applyBorder="1" applyAlignment="1">
      <alignment horizontal="center" vertical="top" wrapText="1"/>
    </xf>
    <xf numFmtId="169" fontId="21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 applyProtection="1">
      <alignment horizontal="center" vertical="top" wrapText="1"/>
      <protection locked="0"/>
    </xf>
    <xf numFmtId="169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" fontId="18" fillId="24" borderId="13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1" fontId="22" fillId="0" borderId="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horizontal="left" vertical="top" wrapText="1"/>
    </xf>
    <xf numFmtId="1" fontId="18" fillId="25" borderId="10" xfId="0" applyNumberFormat="1" applyFont="1" applyFill="1" applyBorder="1" applyAlignment="1">
      <alignment horizontal="center" vertical="top" wrapText="1"/>
    </xf>
    <xf numFmtId="0" fontId="21" fillId="25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top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2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25">
      <selection activeCell="A45" sqref="A45:B45"/>
    </sheetView>
  </sheetViews>
  <sheetFormatPr defaultColWidth="9.140625" defaultRowHeight="15"/>
  <cols>
    <col min="1" max="1" width="17.57421875" style="0" customWidth="1"/>
    <col min="2" max="2" width="6.140625" style="0" customWidth="1"/>
    <col min="3" max="3" width="4.7109375" style="0" customWidth="1"/>
    <col min="4" max="4" width="5.8515625" style="0" customWidth="1"/>
    <col min="5" max="5" width="5.28125" style="0" customWidth="1"/>
    <col min="6" max="6" width="4.8515625" style="0" customWidth="1"/>
    <col min="7" max="7" width="5.00390625" style="0" customWidth="1"/>
    <col min="8" max="8" width="3.8515625" style="0" customWidth="1"/>
    <col min="9" max="9" width="3.7109375" style="0" customWidth="1"/>
    <col min="10" max="10" width="6.28125" style="0" customWidth="1"/>
    <col min="11" max="11" width="4.7109375" style="0" customWidth="1"/>
    <col min="12" max="12" width="5.7109375" style="0" customWidth="1"/>
    <col min="13" max="13" width="4.8515625" style="0" customWidth="1"/>
    <col min="14" max="14" width="5.140625" style="0" customWidth="1"/>
    <col min="15" max="16" width="5.00390625" style="0" customWidth="1"/>
    <col min="17" max="17" width="4.140625" style="0" customWidth="1"/>
    <col min="18" max="18" width="5.00390625" style="0" customWidth="1"/>
    <col min="19" max="19" width="3.8515625" style="0" customWidth="1"/>
    <col min="20" max="20" width="3.140625" style="0" customWidth="1"/>
    <col min="21" max="21" width="4.57421875" style="0" customWidth="1"/>
    <col min="22" max="22" width="4.7109375" style="0" customWidth="1"/>
    <col min="23" max="23" width="3.8515625" style="0" customWidth="1"/>
    <col min="24" max="24" width="4.8515625" style="0" customWidth="1"/>
    <col min="25" max="25" width="2.7109375" style="0" customWidth="1"/>
    <col min="26" max="26" width="5.00390625" style="0" customWidth="1"/>
    <col min="27" max="28" width="4.8515625" style="0" customWidth="1"/>
    <col min="29" max="29" width="4.140625" style="0" customWidth="1"/>
    <col min="30" max="30" width="3.7109375" style="0" customWidth="1"/>
    <col min="31" max="31" width="5.421875" style="0" customWidth="1"/>
    <col min="32" max="32" width="4.8515625" style="0" customWidth="1"/>
    <col min="33" max="33" width="4.00390625" style="0" customWidth="1"/>
    <col min="34" max="34" width="8.8515625" style="0" hidden="1" customWidth="1"/>
    <col min="35" max="35" width="4.7109375" style="0" hidden="1" customWidth="1"/>
    <col min="36" max="36" width="13.140625" style="0" hidden="1" customWidth="1"/>
  </cols>
  <sheetData>
    <row r="1" spans="1:33" ht="12" customHeigh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6.5" customHeight="1" hidden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2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5" ht="15.75" customHeight="1">
      <c r="A3" s="52" t="s">
        <v>0</v>
      </c>
      <c r="B3" s="52" t="s">
        <v>40</v>
      </c>
      <c r="C3" s="52" t="s">
        <v>10</v>
      </c>
      <c r="D3" s="55" t="s">
        <v>11</v>
      </c>
      <c r="E3" s="56"/>
      <c r="F3" s="56"/>
      <c r="G3" s="56"/>
      <c r="H3" s="56"/>
      <c r="I3" s="56"/>
      <c r="J3" s="55" t="s">
        <v>15</v>
      </c>
      <c r="K3" s="56"/>
      <c r="L3" s="56"/>
      <c r="M3" s="56"/>
      <c r="N3" s="56"/>
      <c r="O3" s="61" t="s">
        <v>18</v>
      </c>
      <c r="P3" s="62"/>
      <c r="Q3" s="62"/>
      <c r="R3" s="55" t="s">
        <v>20</v>
      </c>
      <c r="S3" s="57"/>
      <c r="T3" s="52" t="s">
        <v>23</v>
      </c>
      <c r="U3" s="52" t="s">
        <v>24</v>
      </c>
      <c r="V3" s="52" t="s">
        <v>19</v>
      </c>
      <c r="W3" s="61" t="s">
        <v>46</v>
      </c>
      <c r="X3" s="62"/>
      <c r="Y3" s="63"/>
      <c r="Z3" s="67" t="s">
        <v>76</v>
      </c>
      <c r="AA3" s="55" t="s">
        <v>72</v>
      </c>
      <c r="AB3" s="56"/>
      <c r="AC3" s="57"/>
      <c r="AD3" s="52" t="s">
        <v>50</v>
      </c>
      <c r="AE3" s="55" t="s">
        <v>25</v>
      </c>
      <c r="AF3" s="56"/>
      <c r="AG3" s="57"/>
      <c r="AH3" s="39"/>
      <c r="AI3" s="3"/>
    </row>
    <row r="4" spans="1:35" ht="30" customHeight="1">
      <c r="A4" s="53"/>
      <c r="B4" s="53"/>
      <c r="C4" s="53"/>
      <c r="D4" s="58"/>
      <c r="E4" s="59"/>
      <c r="F4" s="59"/>
      <c r="G4" s="59"/>
      <c r="H4" s="59"/>
      <c r="I4" s="59"/>
      <c r="J4" s="58"/>
      <c r="K4" s="59"/>
      <c r="L4" s="59"/>
      <c r="M4" s="59"/>
      <c r="N4" s="59"/>
      <c r="O4" s="64"/>
      <c r="P4" s="65"/>
      <c r="Q4" s="65"/>
      <c r="R4" s="58"/>
      <c r="S4" s="60"/>
      <c r="T4" s="53"/>
      <c r="U4" s="53"/>
      <c r="V4" s="53"/>
      <c r="W4" s="64"/>
      <c r="X4" s="65"/>
      <c r="Y4" s="66"/>
      <c r="Z4" s="68"/>
      <c r="AA4" s="58"/>
      <c r="AB4" s="59"/>
      <c r="AC4" s="60"/>
      <c r="AD4" s="53"/>
      <c r="AE4" s="58"/>
      <c r="AF4" s="59"/>
      <c r="AG4" s="60"/>
      <c r="AH4" s="39"/>
      <c r="AI4" s="3"/>
    </row>
    <row r="5" spans="1:35" ht="55.5" customHeight="1">
      <c r="A5" s="54"/>
      <c r="B5" s="54"/>
      <c r="C5" s="54"/>
      <c r="D5" s="8" t="s">
        <v>12</v>
      </c>
      <c r="E5" s="8" t="s">
        <v>13</v>
      </c>
      <c r="F5" s="8" t="s">
        <v>54</v>
      </c>
      <c r="G5" s="8" t="s">
        <v>14</v>
      </c>
      <c r="H5" s="8" t="s">
        <v>52</v>
      </c>
      <c r="I5" s="8" t="s">
        <v>71</v>
      </c>
      <c r="J5" s="9" t="s">
        <v>12</v>
      </c>
      <c r="K5" s="8" t="s">
        <v>45</v>
      </c>
      <c r="L5" s="8" t="s">
        <v>16</v>
      </c>
      <c r="M5" s="8" t="s">
        <v>52</v>
      </c>
      <c r="N5" s="8" t="s">
        <v>71</v>
      </c>
      <c r="O5" s="8" t="s">
        <v>12</v>
      </c>
      <c r="P5" s="12" t="s">
        <v>17</v>
      </c>
      <c r="Q5" s="12" t="s">
        <v>53</v>
      </c>
      <c r="R5" s="13" t="s">
        <v>21</v>
      </c>
      <c r="S5" s="13" t="s">
        <v>22</v>
      </c>
      <c r="T5" s="54"/>
      <c r="U5" s="54"/>
      <c r="V5" s="54"/>
      <c r="W5" s="8" t="s">
        <v>47</v>
      </c>
      <c r="X5" s="12" t="s">
        <v>48</v>
      </c>
      <c r="Y5" s="12" t="s">
        <v>49</v>
      </c>
      <c r="Z5" s="69"/>
      <c r="AA5" s="9" t="s">
        <v>74</v>
      </c>
      <c r="AB5" s="9" t="s">
        <v>75</v>
      </c>
      <c r="AC5" s="9" t="s">
        <v>73</v>
      </c>
      <c r="AD5" s="54"/>
      <c r="AE5" s="11" t="s">
        <v>26</v>
      </c>
      <c r="AF5" s="9" t="s">
        <v>27</v>
      </c>
      <c r="AG5" s="9" t="s">
        <v>28</v>
      </c>
      <c r="AH5" s="39"/>
      <c r="AI5" s="4"/>
    </row>
    <row r="6" spans="1:35" ht="15" customHeight="1">
      <c r="A6" s="15" t="s">
        <v>3</v>
      </c>
      <c r="B6" s="20">
        <v>890</v>
      </c>
      <c r="C6" s="48">
        <v>300</v>
      </c>
      <c r="D6" s="22">
        <f aca="true" t="shared" si="0" ref="D6:D37">F6+G6+H6+I6</f>
        <v>794</v>
      </c>
      <c r="E6" s="22">
        <f>D6/B6*100</f>
        <v>89.21348314606742</v>
      </c>
      <c r="F6" s="37">
        <v>88</v>
      </c>
      <c r="G6" s="37">
        <v>618</v>
      </c>
      <c r="H6" s="37">
        <v>0</v>
      </c>
      <c r="I6" s="37">
        <v>88</v>
      </c>
      <c r="J6" s="24">
        <f aca="true" t="shared" si="1" ref="J6:J43">K6+L6+M6+N6</f>
        <v>1330</v>
      </c>
      <c r="K6" s="24">
        <v>165</v>
      </c>
      <c r="L6" s="24">
        <v>1033</v>
      </c>
      <c r="M6" s="24">
        <v>0</v>
      </c>
      <c r="N6" s="24">
        <v>132</v>
      </c>
      <c r="O6" s="38">
        <f aca="true" t="shared" si="2" ref="O6:O44">J6/D6*10</f>
        <v>16.750629722921914</v>
      </c>
      <c r="P6" s="23">
        <f aca="true" t="shared" si="3" ref="P6:P44">L6/G6*10</f>
        <v>16.715210355987054</v>
      </c>
      <c r="Q6" s="29">
        <f aca="true" t="shared" si="4" ref="Q6:Q43">N6/I6*10</f>
        <v>15</v>
      </c>
      <c r="R6" s="24">
        <v>20</v>
      </c>
      <c r="S6" s="24">
        <v>30</v>
      </c>
      <c r="T6" s="24">
        <v>2</v>
      </c>
      <c r="U6" s="23">
        <f aca="true" t="shared" si="5" ref="U6:U20">R6/T6</f>
        <v>10</v>
      </c>
      <c r="V6" s="22"/>
      <c r="W6" s="23"/>
      <c r="X6" s="22"/>
      <c r="Y6" s="23"/>
      <c r="Z6" s="45">
        <v>0</v>
      </c>
      <c r="AA6" s="45">
        <v>300</v>
      </c>
      <c r="AB6" s="45">
        <v>110</v>
      </c>
      <c r="AC6" s="19">
        <f aca="true" t="shared" si="6" ref="AC6:AC22">(AB6/AA6)*100</f>
        <v>36.666666666666664</v>
      </c>
      <c r="AD6" s="23"/>
      <c r="AE6" s="16">
        <v>406</v>
      </c>
      <c r="AF6" s="43"/>
      <c r="AG6" s="9">
        <f>SUM(Y54)</f>
        <v>0</v>
      </c>
      <c r="AH6" s="5"/>
      <c r="AI6" s="5"/>
    </row>
    <row r="7" spans="1:35" ht="15">
      <c r="A7" s="15" t="s">
        <v>4</v>
      </c>
      <c r="B7" s="20">
        <v>661</v>
      </c>
      <c r="C7" s="48">
        <v>291</v>
      </c>
      <c r="D7" s="22">
        <f t="shared" si="0"/>
        <v>636</v>
      </c>
      <c r="E7" s="26">
        <f aca="true" t="shared" si="7" ref="E7:E25">D7/B7*100</f>
        <v>96.2178517397882</v>
      </c>
      <c r="F7" s="37">
        <v>214</v>
      </c>
      <c r="G7" s="22">
        <v>422</v>
      </c>
      <c r="H7" s="22">
        <v>0</v>
      </c>
      <c r="I7" s="22"/>
      <c r="J7" s="24">
        <f t="shared" si="1"/>
        <v>870</v>
      </c>
      <c r="K7" s="24">
        <v>245</v>
      </c>
      <c r="L7" s="24">
        <v>625</v>
      </c>
      <c r="M7" s="24">
        <v>0</v>
      </c>
      <c r="N7" s="24">
        <v>0</v>
      </c>
      <c r="O7" s="38">
        <f t="shared" si="2"/>
        <v>13.679245283018869</v>
      </c>
      <c r="P7" s="23">
        <f t="shared" si="3"/>
        <v>14.810426540284361</v>
      </c>
      <c r="Q7" s="29" t="e">
        <f t="shared" si="4"/>
        <v>#DIV/0!</v>
      </c>
      <c r="R7" s="24">
        <v>0</v>
      </c>
      <c r="S7" s="24">
        <v>0</v>
      </c>
      <c r="T7" s="24">
        <v>0</v>
      </c>
      <c r="U7" s="23" t="e">
        <f t="shared" si="5"/>
        <v>#DIV/0!</v>
      </c>
      <c r="V7" s="22"/>
      <c r="W7" s="25"/>
      <c r="X7" s="22"/>
      <c r="Y7" s="23"/>
      <c r="Z7" s="45">
        <v>0</v>
      </c>
      <c r="AA7" s="45">
        <v>350</v>
      </c>
      <c r="AB7" s="45">
        <v>180</v>
      </c>
      <c r="AC7" s="19">
        <f t="shared" si="6"/>
        <v>51.42857142857142</v>
      </c>
      <c r="AD7" s="23"/>
      <c r="AE7" s="16">
        <v>600</v>
      </c>
      <c r="AF7" s="43"/>
      <c r="AG7" s="9"/>
      <c r="AH7" s="5"/>
      <c r="AI7" s="5"/>
    </row>
    <row r="8" spans="1:35" ht="15.75" customHeight="1">
      <c r="A8" s="15" t="s">
        <v>55</v>
      </c>
      <c r="B8" s="20">
        <v>320</v>
      </c>
      <c r="C8" s="48">
        <v>100</v>
      </c>
      <c r="D8" s="22">
        <f t="shared" si="0"/>
        <v>320</v>
      </c>
      <c r="E8" s="26">
        <f t="shared" si="7"/>
        <v>100</v>
      </c>
      <c r="F8" s="37">
        <v>110</v>
      </c>
      <c r="G8" s="22">
        <v>100</v>
      </c>
      <c r="H8" s="22">
        <v>0</v>
      </c>
      <c r="I8" s="22">
        <v>110</v>
      </c>
      <c r="J8" s="24">
        <f t="shared" si="1"/>
        <v>486</v>
      </c>
      <c r="K8" s="24">
        <v>166</v>
      </c>
      <c r="L8" s="24">
        <v>160</v>
      </c>
      <c r="M8" s="24">
        <v>0</v>
      </c>
      <c r="N8" s="24">
        <v>160</v>
      </c>
      <c r="O8" s="38">
        <f t="shared" si="2"/>
        <v>15.1875</v>
      </c>
      <c r="P8" s="23">
        <f t="shared" si="3"/>
        <v>16</v>
      </c>
      <c r="Q8" s="29">
        <f t="shared" si="4"/>
        <v>14.545454545454547</v>
      </c>
      <c r="R8" s="24">
        <v>52</v>
      </c>
      <c r="S8" s="24">
        <v>46</v>
      </c>
      <c r="T8" s="24">
        <v>2</v>
      </c>
      <c r="U8" s="23">
        <f t="shared" si="5"/>
        <v>26</v>
      </c>
      <c r="V8" s="22"/>
      <c r="W8" s="25"/>
      <c r="X8" s="22"/>
      <c r="Y8" s="23"/>
      <c r="Z8" s="45">
        <v>0</v>
      </c>
      <c r="AA8" s="45">
        <v>100</v>
      </c>
      <c r="AB8" s="45"/>
      <c r="AC8" s="19">
        <f t="shared" si="6"/>
        <v>0</v>
      </c>
      <c r="AD8" s="23"/>
      <c r="AE8" s="16">
        <v>600</v>
      </c>
      <c r="AF8" s="43"/>
      <c r="AG8" s="9"/>
      <c r="AH8" s="5"/>
      <c r="AI8" s="3"/>
    </row>
    <row r="9" spans="1:35" ht="16.5" customHeight="1">
      <c r="A9" s="16" t="s">
        <v>69</v>
      </c>
      <c r="B9" s="20">
        <v>2495</v>
      </c>
      <c r="C9" s="48">
        <v>1200</v>
      </c>
      <c r="D9" s="22">
        <f t="shared" si="0"/>
        <v>2495</v>
      </c>
      <c r="E9" s="26">
        <f t="shared" si="7"/>
        <v>100</v>
      </c>
      <c r="F9" s="37">
        <v>1200</v>
      </c>
      <c r="G9" s="22">
        <v>1200</v>
      </c>
      <c r="H9" s="22">
        <v>95</v>
      </c>
      <c r="I9" s="22"/>
      <c r="J9" s="24">
        <f t="shared" si="1"/>
        <v>6099</v>
      </c>
      <c r="K9" s="24">
        <v>1978</v>
      </c>
      <c r="L9" s="24">
        <v>3961</v>
      </c>
      <c r="M9" s="24">
        <v>160</v>
      </c>
      <c r="N9" s="24">
        <v>0</v>
      </c>
      <c r="O9" s="38">
        <f t="shared" si="2"/>
        <v>24.44488977955912</v>
      </c>
      <c r="P9" s="23">
        <f t="shared" si="3"/>
        <v>33.00833333333333</v>
      </c>
      <c r="Q9" s="23">
        <f>M9/H9*10</f>
        <v>16.842105263157894</v>
      </c>
      <c r="R9" s="22">
        <v>0</v>
      </c>
      <c r="S9" s="22">
        <v>0</v>
      </c>
      <c r="T9" s="22">
        <v>0</v>
      </c>
      <c r="U9" s="23">
        <v>0</v>
      </c>
      <c r="V9" s="22">
        <v>110</v>
      </c>
      <c r="W9" s="25"/>
      <c r="X9" s="22"/>
      <c r="Y9" s="23"/>
      <c r="Z9" s="45">
        <v>300</v>
      </c>
      <c r="AA9" s="45">
        <v>1250</v>
      </c>
      <c r="AB9" s="45">
        <v>540</v>
      </c>
      <c r="AC9" s="19">
        <f t="shared" si="6"/>
        <v>43.2</v>
      </c>
      <c r="AD9" s="23"/>
      <c r="AE9" s="16">
        <v>2300</v>
      </c>
      <c r="AF9" s="43"/>
      <c r="AG9" s="9"/>
      <c r="AH9" s="5"/>
      <c r="AI9" s="3"/>
    </row>
    <row r="10" spans="1:35" ht="12.75" customHeight="1">
      <c r="A10" s="15" t="s">
        <v>65</v>
      </c>
      <c r="B10" s="20">
        <v>900</v>
      </c>
      <c r="C10" s="48">
        <v>300</v>
      </c>
      <c r="D10" s="22">
        <f t="shared" si="0"/>
        <v>757</v>
      </c>
      <c r="E10" s="26">
        <f>D10/B10*100</f>
        <v>84.11111111111111</v>
      </c>
      <c r="F10" s="37">
        <v>417</v>
      </c>
      <c r="G10" s="22">
        <v>300</v>
      </c>
      <c r="H10" s="22">
        <v>10</v>
      </c>
      <c r="I10" s="22">
        <v>30</v>
      </c>
      <c r="J10" s="24">
        <f t="shared" si="1"/>
        <v>1494</v>
      </c>
      <c r="K10" s="24">
        <v>556</v>
      </c>
      <c r="L10" s="24">
        <v>883</v>
      </c>
      <c r="M10" s="24">
        <v>16</v>
      </c>
      <c r="N10" s="24">
        <v>39</v>
      </c>
      <c r="O10" s="38">
        <f t="shared" si="2"/>
        <v>19.735799207397623</v>
      </c>
      <c r="P10" s="23">
        <f t="shared" si="3"/>
        <v>29.433333333333334</v>
      </c>
      <c r="Q10" s="23">
        <f>M10/H10*10</f>
        <v>16</v>
      </c>
      <c r="R10" s="22">
        <v>18</v>
      </c>
      <c r="S10" s="22">
        <v>32</v>
      </c>
      <c r="T10" s="22">
        <v>2</v>
      </c>
      <c r="U10" s="23">
        <f t="shared" si="5"/>
        <v>9</v>
      </c>
      <c r="V10" s="22"/>
      <c r="W10" s="25"/>
      <c r="X10" s="22"/>
      <c r="Y10" s="23"/>
      <c r="Z10" s="45">
        <v>97</v>
      </c>
      <c r="AA10" s="45">
        <v>500</v>
      </c>
      <c r="AB10" s="45">
        <v>310</v>
      </c>
      <c r="AC10" s="19">
        <f t="shared" si="6"/>
        <v>62</v>
      </c>
      <c r="AD10" s="23"/>
      <c r="AE10" s="16">
        <v>410</v>
      </c>
      <c r="AF10" s="43">
        <v>680</v>
      </c>
      <c r="AG10" s="9"/>
      <c r="AH10" s="5"/>
      <c r="AI10" s="4"/>
    </row>
    <row r="11" spans="1:35" ht="12" customHeight="1">
      <c r="A11" s="15" t="s">
        <v>66</v>
      </c>
      <c r="B11" s="20">
        <v>498</v>
      </c>
      <c r="C11" s="21">
        <v>0</v>
      </c>
      <c r="D11" s="22">
        <f t="shared" si="0"/>
        <v>198</v>
      </c>
      <c r="E11" s="26">
        <f t="shared" si="7"/>
        <v>39.75903614457831</v>
      </c>
      <c r="F11" s="37">
        <v>198</v>
      </c>
      <c r="G11" s="22">
        <v>0</v>
      </c>
      <c r="H11" s="22">
        <v>0</v>
      </c>
      <c r="I11" s="22"/>
      <c r="J11" s="24">
        <f t="shared" si="1"/>
        <v>202</v>
      </c>
      <c r="K11" s="24">
        <v>202</v>
      </c>
      <c r="L11" s="24">
        <v>0</v>
      </c>
      <c r="M11" s="24">
        <v>0</v>
      </c>
      <c r="N11" s="24">
        <v>0</v>
      </c>
      <c r="O11" s="38">
        <f>J11/D11*10</f>
        <v>10.2020202020202</v>
      </c>
      <c r="P11" s="25" t="e">
        <f t="shared" si="3"/>
        <v>#DIV/0!</v>
      </c>
      <c r="Q11" s="29" t="e">
        <f t="shared" si="4"/>
        <v>#DIV/0!</v>
      </c>
      <c r="R11" s="24">
        <v>13</v>
      </c>
      <c r="S11" s="24">
        <v>11</v>
      </c>
      <c r="T11" s="24">
        <v>1</v>
      </c>
      <c r="U11" s="23">
        <f t="shared" si="5"/>
        <v>13</v>
      </c>
      <c r="V11" s="22"/>
      <c r="W11" s="25"/>
      <c r="X11" s="22"/>
      <c r="Y11" s="23"/>
      <c r="Z11" s="45">
        <v>0</v>
      </c>
      <c r="AA11" s="45">
        <v>400</v>
      </c>
      <c r="AB11" s="45"/>
      <c r="AC11" s="19">
        <f t="shared" si="6"/>
        <v>0</v>
      </c>
      <c r="AD11" s="23"/>
      <c r="AE11" s="16">
        <v>799</v>
      </c>
      <c r="AF11" s="44"/>
      <c r="AG11" s="9"/>
      <c r="AH11" s="40"/>
      <c r="AI11" s="5"/>
    </row>
    <row r="12" spans="1:35" ht="12.75" customHeight="1">
      <c r="A12" s="15" t="s">
        <v>67</v>
      </c>
      <c r="B12" s="20">
        <v>1612</v>
      </c>
      <c r="C12" s="48">
        <v>614</v>
      </c>
      <c r="D12" s="22">
        <f t="shared" si="0"/>
        <v>1243</v>
      </c>
      <c r="E12" s="26">
        <f t="shared" si="7"/>
        <v>77.10918114143921</v>
      </c>
      <c r="F12" s="37">
        <v>430</v>
      </c>
      <c r="G12" s="22">
        <v>614</v>
      </c>
      <c r="H12" s="22">
        <v>91</v>
      </c>
      <c r="I12" s="22">
        <v>108</v>
      </c>
      <c r="J12" s="24">
        <f t="shared" si="1"/>
        <v>3067</v>
      </c>
      <c r="K12" s="24">
        <v>645</v>
      </c>
      <c r="L12" s="24">
        <v>2152</v>
      </c>
      <c r="M12" s="24">
        <v>0</v>
      </c>
      <c r="N12" s="24">
        <v>270</v>
      </c>
      <c r="O12" s="38">
        <f t="shared" si="2"/>
        <v>24.674175382139985</v>
      </c>
      <c r="P12" s="23">
        <f t="shared" si="3"/>
        <v>35.04885993485342</v>
      </c>
      <c r="Q12" s="29">
        <f t="shared" si="4"/>
        <v>25</v>
      </c>
      <c r="R12" s="22">
        <v>0</v>
      </c>
      <c r="S12" s="22">
        <v>0</v>
      </c>
      <c r="T12" s="22">
        <v>0</v>
      </c>
      <c r="U12" s="23" t="e">
        <f t="shared" si="5"/>
        <v>#DIV/0!</v>
      </c>
      <c r="V12" s="22">
        <v>160</v>
      </c>
      <c r="W12" s="25"/>
      <c r="X12" s="22"/>
      <c r="Y12" s="23"/>
      <c r="Z12" s="45">
        <v>0</v>
      </c>
      <c r="AA12" s="45">
        <v>800</v>
      </c>
      <c r="AB12" s="45">
        <v>562</v>
      </c>
      <c r="AC12" s="19">
        <f t="shared" si="6"/>
        <v>70.25</v>
      </c>
      <c r="AD12" s="23"/>
      <c r="AE12" s="16">
        <v>600</v>
      </c>
      <c r="AF12" s="43"/>
      <c r="AG12" s="9"/>
      <c r="AH12" s="5"/>
      <c r="AI12" s="5"/>
    </row>
    <row r="13" spans="1:35" ht="12" customHeight="1">
      <c r="A13" s="15" t="s">
        <v>68</v>
      </c>
      <c r="B13" s="20">
        <v>546</v>
      </c>
      <c r="C13" s="48">
        <v>337</v>
      </c>
      <c r="D13" s="22">
        <f t="shared" si="0"/>
        <v>546</v>
      </c>
      <c r="E13" s="26">
        <f t="shared" si="7"/>
        <v>100</v>
      </c>
      <c r="F13" s="37">
        <v>209</v>
      </c>
      <c r="G13" s="22">
        <v>337</v>
      </c>
      <c r="H13" s="22"/>
      <c r="I13" s="22"/>
      <c r="J13" s="24">
        <f t="shared" si="1"/>
        <v>964</v>
      </c>
      <c r="K13" s="24">
        <v>465</v>
      </c>
      <c r="L13" s="24">
        <v>499</v>
      </c>
      <c r="M13" s="24">
        <v>0</v>
      </c>
      <c r="N13" s="24">
        <v>0</v>
      </c>
      <c r="O13" s="38">
        <f t="shared" si="2"/>
        <v>17.655677655677657</v>
      </c>
      <c r="P13" s="23">
        <f t="shared" si="3"/>
        <v>14.807121661721068</v>
      </c>
      <c r="Q13" s="29" t="e">
        <f t="shared" si="4"/>
        <v>#DIV/0!</v>
      </c>
      <c r="R13" s="22">
        <v>0</v>
      </c>
      <c r="S13" s="22">
        <v>0</v>
      </c>
      <c r="T13" s="22"/>
      <c r="U13" s="23" t="e">
        <f t="shared" si="5"/>
        <v>#DIV/0!</v>
      </c>
      <c r="V13" s="22"/>
      <c r="W13" s="25"/>
      <c r="X13" s="22"/>
      <c r="Y13" s="23"/>
      <c r="Z13" s="45">
        <v>125</v>
      </c>
      <c r="AA13" s="45">
        <v>360</v>
      </c>
      <c r="AB13" s="45">
        <v>243</v>
      </c>
      <c r="AC13" s="19">
        <f t="shared" si="6"/>
        <v>67.5</v>
      </c>
      <c r="AD13" s="23"/>
      <c r="AE13" s="16">
        <v>850</v>
      </c>
      <c r="AF13" s="43">
        <v>958</v>
      </c>
      <c r="AG13" s="9"/>
      <c r="AH13" s="5"/>
      <c r="AI13" s="5"/>
    </row>
    <row r="14" spans="1:35" ht="16.5" customHeight="1">
      <c r="A14" s="16" t="s">
        <v>57</v>
      </c>
      <c r="B14" s="20">
        <v>0</v>
      </c>
      <c r="C14" s="21"/>
      <c r="D14" s="22">
        <f t="shared" si="0"/>
        <v>0</v>
      </c>
      <c r="E14" s="28" t="e">
        <f t="shared" si="7"/>
        <v>#DIV/0!</v>
      </c>
      <c r="F14" s="26"/>
      <c r="G14" s="22">
        <v>0</v>
      </c>
      <c r="H14" s="22">
        <v>0</v>
      </c>
      <c r="I14" s="22"/>
      <c r="J14" s="24">
        <f t="shared" si="1"/>
        <v>0</v>
      </c>
      <c r="K14" s="24">
        <v>0</v>
      </c>
      <c r="L14" s="24">
        <v>0</v>
      </c>
      <c r="M14" s="24">
        <v>0</v>
      </c>
      <c r="N14" s="24">
        <v>0</v>
      </c>
      <c r="O14" s="25" t="e">
        <f t="shared" si="2"/>
        <v>#DIV/0!</v>
      </c>
      <c r="P14" s="25" t="e">
        <f t="shared" si="3"/>
        <v>#DIV/0!</v>
      </c>
      <c r="Q14" s="29" t="e">
        <f t="shared" si="4"/>
        <v>#DIV/0!</v>
      </c>
      <c r="R14" s="24">
        <v>0</v>
      </c>
      <c r="S14" s="24">
        <v>0</v>
      </c>
      <c r="T14" s="24">
        <v>0</v>
      </c>
      <c r="U14" s="25" t="e">
        <f t="shared" si="5"/>
        <v>#DIV/0!</v>
      </c>
      <c r="V14" s="22"/>
      <c r="W14" s="25"/>
      <c r="X14" s="22"/>
      <c r="Y14" s="23"/>
      <c r="Z14" s="45">
        <v>0</v>
      </c>
      <c r="AA14" s="45"/>
      <c r="AB14" s="45"/>
      <c r="AC14" s="45"/>
      <c r="AD14" s="23"/>
      <c r="AE14" s="16">
        <v>400</v>
      </c>
      <c r="AF14" s="43"/>
      <c r="AG14" s="9"/>
      <c r="AH14" s="5"/>
      <c r="AI14" s="5"/>
    </row>
    <row r="15" spans="1:35" ht="15.75" customHeight="1">
      <c r="A15" s="17" t="s">
        <v>56</v>
      </c>
      <c r="B15" s="20">
        <v>20</v>
      </c>
      <c r="C15" s="21">
        <v>0</v>
      </c>
      <c r="D15" s="22">
        <f t="shared" si="0"/>
        <v>0</v>
      </c>
      <c r="E15" s="26">
        <f t="shared" si="7"/>
        <v>0</v>
      </c>
      <c r="F15" s="28"/>
      <c r="G15" s="22">
        <v>0</v>
      </c>
      <c r="H15" s="22">
        <v>0</v>
      </c>
      <c r="I15" s="22"/>
      <c r="J15" s="24">
        <f t="shared" si="1"/>
        <v>0</v>
      </c>
      <c r="K15" s="24"/>
      <c r="L15" s="24">
        <v>0</v>
      </c>
      <c r="M15" s="24">
        <v>0</v>
      </c>
      <c r="N15" s="24">
        <v>0</v>
      </c>
      <c r="O15" s="25" t="e">
        <f t="shared" si="2"/>
        <v>#DIV/0!</v>
      </c>
      <c r="P15" s="25" t="e">
        <f t="shared" si="3"/>
        <v>#DIV/0!</v>
      </c>
      <c r="Q15" s="29" t="e">
        <f t="shared" si="4"/>
        <v>#DIV/0!</v>
      </c>
      <c r="R15" s="22">
        <v>0</v>
      </c>
      <c r="S15" s="24">
        <v>0</v>
      </c>
      <c r="T15" s="22">
        <v>0</v>
      </c>
      <c r="U15" s="25" t="e">
        <f t="shared" si="5"/>
        <v>#DIV/0!</v>
      </c>
      <c r="V15" s="22"/>
      <c r="W15" s="25"/>
      <c r="X15" s="22"/>
      <c r="Y15" s="23"/>
      <c r="Z15" s="45">
        <v>0</v>
      </c>
      <c r="AA15" s="45"/>
      <c r="AB15" s="45"/>
      <c r="AC15" s="50" t="e">
        <f t="shared" si="6"/>
        <v>#DIV/0!</v>
      </c>
      <c r="AD15" s="23"/>
      <c r="AE15" s="16">
        <v>103</v>
      </c>
      <c r="AF15" s="43">
        <v>0</v>
      </c>
      <c r="AG15" s="9"/>
      <c r="AH15" s="41"/>
      <c r="AI15" s="5"/>
    </row>
    <row r="16" spans="1:35" ht="13.5" customHeight="1">
      <c r="A16" s="15" t="s">
        <v>58</v>
      </c>
      <c r="B16" s="16">
        <v>1250</v>
      </c>
      <c r="C16" s="49">
        <v>450</v>
      </c>
      <c r="D16" s="22">
        <v>1250</v>
      </c>
      <c r="E16" s="22">
        <f t="shared" si="7"/>
        <v>100</v>
      </c>
      <c r="F16" s="26"/>
      <c r="G16" s="37">
        <v>950</v>
      </c>
      <c r="H16" s="37">
        <v>200</v>
      </c>
      <c r="I16" s="37"/>
      <c r="J16" s="24">
        <v>3099</v>
      </c>
      <c r="K16" s="24">
        <v>0</v>
      </c>
      <c r="L16" s="24">
        <v>2450</v>
      </c>
      <c r="M16" s="24">
        <v>401</v>
      </c>
      <c r="N16" s="24">
        <v>0</v>
      </c>
      <c r="O16" s="38">
        <f t="shared" si="2"/>
        <v>24.792</v>
      </c>
      <c r="P16" s="23">
        <f t="shared" si="3"/>
        <v>25.789473684210527</v>
      </c>
      <c r="Q16" s="23">
        <f>M16/H16*10</f>
        <v>20.049999999999997</v>
      </c>
      <c r="R16" s="24">
        <v>0</v>
      </c>
      <c r="S16" s="22">
        <v>0</v>
      </c>
      <c r="T16" s="22">
        <v>0</v>
      </c>
      <c r="U16" s="23" t="e">
        <f t="shared" si="5"/>
        <v>#DIV/0!</v>
      </c>
      <c r="V16" s="22">
        <v>562</v>
      </c>
      <c r="W16" s="22">
        <v>450</v>
      </c>
      <c r="X16" s="22">
        <v>1020</v>
      </c>
      <c r="Y16" s="22">
        <v>20.8</v>
      </c>
      <c r="Z16" s="45">
        <v>1000</v>
      </c>
      <c r="AA16" s="45">
        <v>600</v>
      </c>
      <c r="AB16" s="45">
        <v>600</v>
      </c>
      <c r="AC16" s="19">
        <f t="shared" si="6"/>
        <v>100</v>
      </c>
      <c r="AD16" s="22"/>
      <c r="AE16" s="23">
        <v>0</v>
      </c>
      <c r="AF16" s="45"/>
      <c r="AG16" s="19"/>
      <c r="AH16" s="42"/>
      <c r="AI16" s="5"/>
    </row>
    <row r="17" spans="1:35" ht="12.75" customHeight="1">
      <c r="A17" s="16" t="s">
        <v>9</v>
      </c>
      <c r="B17" s="20">
        <v>800</v>
      </c>
      <c r="C17" s="21">
        <v>0</v>
      </c>
      <c r="D17" s="22">
        <v>800</v>
      </c>
      <c r="E17" s="26">
        <f t="shared" si="7"/>
        <v>100</v>
      </c>
      <c r="F17" s="26"/>
      <c r="G17" s="22">
        <v>300</v>
      </c>
      <c r="H17" s="22">
        <v>75</v>
      </c>
      <c r="I17" s="22"/>
      <c r="J17" s="24">
        <v>1638</v>
      </c>
      <c r="K17" s="24">
        <v>0</v>
      </c>
      <c r="L17" s="24">
        <v>742</v>
      </c>
      <c r="M17" s="24">
        <v>61</v>
      </c>
      <c r="N17" s="24">
        <v>0</v>
      </c>
      <c r="O17" s="38">
        <f>J17/D17*10</f>
        <v>20.474999999999998</v>
      </c>
      <c r="P17" s="25">
        <f t="shared" si="3"/>
        <v>24.73333333333333</v>
      </c>
      <c r="Q17" s="23">
        <f>M17/H17*10</f>
        <v>8.133333333333333</v>
      </c>
      <c r="R17" s="22">
        <v>0</v>
      </c>
      <c r="S17" s="22">
        <v>0</v>
      </c>
      <c r="T17" s="22">
        <v>0</v>
      </c>
      <c r="U17" s="23" t="e">
        <f t="shared" si="5"/>
        <v>#DIV/0!</v>
      </c>
      <c r="V17" s="22"/>
      <c r="W17" s="25"/>
      <c r="X17" s="22"/>
      <c r="Y17" s="22"/>
      <c r="Z17" s="45">
        <v>0</v>
      </c>
      <c r="AA17" s="45"/>
      <c r="AB17" s="45"/>
      <c r="AC17" s="45"/>
      <c r="AD17" s="22"/>
      <c r="AE17" s="16">
        <v>0</v>
      </c>
      <c r="AF17" s="44"/>
      <c r="AG17" s="9"/>
      <c r="AH17" s="42"/>
      <c r="AI17" s="5"/>
    </row>
    <row r="18" spans="1:35" ht="15">
      <c r="A18" s="16" t="s">
        <v>29</v>
      </c>
      <c r="B18" s="20">
        <v>1627</v>
      </c>
      <c r="C18" s="21">
        <v>550</v>
      </c>
      <c r="D18" s="22">
        <f t="shared" si="0"/>
        <v>752</v>
      </c>
      <c r="E18" s="26">
        <f t="shared" si="7"/>
        <v>46.220036877689</v>
      </c>
      <c r="F18" s="26"/>
      <c r="G18" s="22">
        <v>550</v>
      </c>
      <c r="H18" s="22">
        <v>0</v>
      </c>
      <c r="I18" s="22">
        <v>202</v>
      </c>
      <c r="J18" s="24">
        <f t="shared" si="1"/>
        <v>2873</v>
      </c>
      <c r="K18" s="24"/>
      <c r="L18" s="24">
        <v>2380</v>
      </c>
      <c r="M18" s="24">
        <v>0</v>
      </c>
      <c r="N18" s="24">
        <v>493</v>
      </c>
      <c r="O18" s="38">
        <f>J18/D18*10</f>
        <v>38.204787234042556</v>
      </c>
      <c r="P18" s="23">
        <f t="shared" si="3"/>
        <v>43.27272727272727</v>
      </c>
      <c r="Q18" s="29">
        <f t="shared" si="4"/>
        <v>24.405940594059405</v>
      </c>
      <c r="R18" s="22">
        <v>122</v>
      </c>
      <c r="S18" s="22">
        <v>293</v>
      </c>
      <c r="T18" s="22">
        <v>5</v>
      </c>
      <c r="U18" s="23">
        <f t="shared" si="5"/>
        <v>24.4</v>
      </c>
      <c r="V18" s="22">
        <v>1848</v>
      </c>
      <c r="W18" s="22"/>
      <c r="X18" s="22"/>
      <c r="Y18" s="22"/>
      <c r="Z18" s="45">
        <v>402</v>
      </c>
      <c r="AA18" s="45">
        <v>898</v>
      </c>
      <c r="AB18" s="45">
        <v>111</v>
      </c>
      <c r="AC18" s="19">
        <f t="shared" si="6"/>
        <v>12.360801781737193</v>
      </c>
      <c r="AD18" s="22">
        <v>730</v>
      </c>
      <c r="AE18" s="16"/>
      <c r="AF18" s="43"/>
      <c r="AG18" s="9"/>
      <c r="AH18" s="40"/>
      <c r="AI18" s="5"/>
    </row>
    <row r="19" spans="1:35" ht="11.25" customHeight="1">
      <c r="A19" s="16" t="s">
        <v>59</v>
      </c>
      <c r="B19" s="20"/>
      <c r="C19" s="21"/>
      <c r="D19" s="22">
        <f t="shared" si="0"/>
        <v>0</v>
      </c>
      <c r="E19" s="26"/>
      <c r="F19" s="26"/>
      <c r="G19" s="22"/>
      <c r="H19" s="22"/>
      <c r="I19" s="22"/>
      <c r="J19" s="24">
        <f t="shared" si="1"/>
        <v>0</v>
      </c>
      <c r="K19" s="24"/>
      <c r="L19" s="24"/>
      <c r="M19" s="24"/>
      <c r="N19" s="24"/>
      <c r="O19" s="25" t="e">
        <f t="shared" si="2"/>
        <v>#DIV/0!</v>
      </c>
      <c r="P19" s="25" t="e">
        <f t="shared" si="3"/>
        <v>#DIV/0!</v>
      </c>
      <c r="Q19" s="29" t="e">
        <f t="shared" si="4"/>
        <v>#DIV/0!</v>
      </c>
      <c r="R19" s="22"/>
      <c r="S19" s="22"/>
      <c r="T19" s="22"/>
      <c r="U19" s="25" t="e">
        <f t="shared" si="5"/>
        <v>#DIV/0!</v>
      </c>
      <c r="V19" s="22">
        <v>279</v>
      </c>
      <c r="W19" s="22">
        <v>158</v>
      </c>
      <c r="X19" s="22">
        <v>348</v>
      </c>
      <c r="Y19" s="22">
        <v>22</v>
      </c>
      <c r="Z19" s="45">
        <v>0</v>
      </c>
      <c r="AA19" s="45"/>
      <c r="AB19" s="45">
        <v>100</v>
      </c>
      <c r="AC19" s="45"/>
      <c r="AD19" s="22"/>
      <c r="AE19" s="16"/>
      <c r="AF19" s="43"/>
      <c r="AG19" s="9"/>
      <c r="AH19" s="40"/>
      <c r="AI19" s="5"/>
    </row>
    <row r="20" spans="1:35" ht="16.5" customHeight="1">
      <c r="A20" s="15" t="s">
        <v>38</v>
      </c>
      <c r="B20" s="30">
        <v>512</v>
      </c>
      <c r="C20" s="48">
        <v>200</v>
      </c>
      <c r="D20" s="22">
        <f t="shared" si="0"/>
        <v>430</v>
      </c>
      <c r="E20" s="26">
        <f t="shared" si="7"/>
        <v>83.984375</v>
      </c>
      <c r="F20" s="37">
        <v>230</v>
      </c>
      <c r="G20" s="22">
        <v>200</v>
      </c>
      <c r="H20" s="22">
        <v>0</v>
      </c>
      <c r="I20" s="22"/>
      <c r="J20" s="24">
        <f t="shared" si="1"/>
        <v>748</v>
      </c>
      <c r="K20" s="24">
        <v>388</v>
      </c>
      <c r="L20" s="24">
        <v>360</v>
      </c>
      <c r="M20" s="24">
        <v>0</v>
      </c>
      <c r="N20" s="24">
        <v>0</v>
      </c>
      <c r="O20" s="38">
        <f>J20/D20*10</f>
        <v>17.3953488372093</v>
      </c>
      <c r="P20" s="23">
        <f t="shared" si="3"/>
        <v>18</v>
      </c>
      <c r="Q20" s="29" t="e">
        <f t="shared" si="4"/>
        <v>#DIV/0!</v>
      </c>
      <c r="R20" s="22">
        <v>0</v>
      </c>
      <c r="S20" s="22">
        <v>0</v>
      </c>
      <c r="T20" s="22">
        <v>0</v>
      </c>
      <c r="U20" s="25" t="e">
        <f t="shared" si="5"/>
        <v>#DIV/0!</v>
      </c>
      <c r="V20" s="22"/>
      <c r="W20" s="25"/>
      <c r="X20" s="22"/>
      <c r="Y20" s="22"/>
      <c r="Z20" s="45">
        <v>86</v>
      </c>
      <c r="AA20" s="45">
        <v>300</v>
      </c>
      <c r="AB20" s="45">
        <v>200</v>
      </c>
      <c r="AC20" s="19">
        <f t="shared" si="6"/>
        <v>66.66666666666666</v>
      </c>
      <c r="AD20" s="22"/>
      <c r="AE20" s="16">
        <v>350</v>
      </c>
      <c r="AF20" s="43"/>
      <c r="AG20" s="9"/>
      <c r="AH20" s="5"/>
      <c r="AI20" s="5"/>
    </row>
    <row r="21" spans="1:35" ht="15">
      <c r="A21" s="15" t="s">
        <v>39</v>
      </c>
      <c r="B21" s="20">
        <v>175</v>
      </c>
      <c r="C21" s="48">
        <v>40</v>
      </c>
      <c r="D21" s="22">
        <f t="shared" si="0"/>
        <v>175</v>
      </c>
      <c r="E21" s="26">
        <f t="shared" si="7"/>
        <v>100</v>
      </c>
      <c r="F21" s="37">
        <v>120</v>
      </c>
      <c r="G21" s="37">
        <v>40</v>
      </c>
      <c r="H21" s="37"/>
      <c r="I21" s="37">
        <v>15</v>
      </c>
      <c r="J21" s="24">
        <f t="shared" si="1"/>
        <v>340</v>
      </c>
      <c r="K21" s="24">
        <v>224</v>
      </c>
      <c r="L21" s="24">
        <v>81</v>
      </c>
      <c r="M21" s="24">
        <v>0</v>
      </c>
      <c r="N21" s="24">
        <v>35</v>
      </c>
      <c r="O21" s="38">
        <f t="shared" si="2"/>
        <v>19.428571428571427</v>
      </c>
      <c r="P21" s="23">
        <f t="shared" si="3"/>
        <v>20.25</v>
      </c>
      <c r="Q21" s="29">
        <f t="shared" si="4"/>
        <v>23.333333333333336</v>
      </c>
      <c r="R21" s="22">
        <v>0</v>
      </c>
      <c r="S21" s="22">
        <v>0</v>
      </c>
      <c r="T21" s="22">
        <v>0</v>
      </c>
      <c r="U21" s="23" t="e">
        <f aca="true" t="shared" si="8" ref="U21:U31">R21/T21</f>
        <v>#DIV/0!</v>
      </c>
      <c r="V21" s="22">
        <v>20</v>
      </c>
      <c r="W21" s="25"/>
      <c r="X21" s="22"/>
      <c r="Y21" s="22"/>
      <c r="Z21" s="45">
        <v>0</v>
      </c>
      <c r="AA21" s="45">
        <v>40</v>
      </c>
      <c r="AB21" s="45">
        <v>40</v>
      </c>
      <c r="AC21" s="19">
        <f t="shared" si="6"/>
        <v>100</v>
      </c>
      <c r="AD21" s="22"/>
      <c r="AE21" s="16">
        <v>104</v>
      </c>
      <c r="AF21" s="43"/>
      <c r="AG21" s="9"/>
      <c r="AH21" s="5"/>
      <c r="AI21" s="5"/>
    </row>
    <row r="22" spans="1:35" ht="15">
      <c r="A22" s="16" t="s">
        <v>60</v>
      </c>
      <c r="B22" s="20">
        <v>1050</v>
      </c>
      <c r="C22" s="48">
        <v>206</v>
      </c>
      <c r="D22" s="22">
        <f t="shared" si="0"/>
        <v>557</v>
      </c>
      <c r="E22" s="26">
        <f t="shared" si="7"/>
        <v>53.047619047619044</v>
      </c>
      <c r="F22" s="37">
        <v>319</v>
      </c>
      <c r="G22" s="22">
        <v>206</v>
      </c>
      <c r="H22" s="22">
        <v>0</v>
      </c>
      <c r="I22" s="22">
        <v>32</v>
      </c>
      <c r="J22" s="24">
        <f t="shared" si="1"/>
        <v>1215</v>
      </c>
      <c r="K22" s="24">
        <v>638</v>
      </c>
      <c r="L22" s="24">
        <v>515</v>
      </c>
      <c r="M22" s="24">
        <v>0</v>
      </c>
      <c r="N22" s="24">
        <v>62</v>
      </c>
      <c r="O22" s="38">
        <f t="shared" si="2"/>
        <v>21.813285457809695</v>
      </c>
      <c r="P22" s="23">
        <f t="shared" si="3"/>
        <v>25</v>
      </c>
      <c r="Q22" s="29">
        <f t="shared" si="4"/>
        <v>19.375</v>
      </c>
      <c r="R22" s="22">
        <v>0</v>
      </c>
      <c r="S22" s="22">
        <v>0</v>
      </c>
      <c r="T22" s="22">
        <v>0</v>
      </c>
      <c r="U22" s="23" t="e">
        <f t="shared" si="8"/>
        <v>#DIV/0!</v>
      </c>
      <c r="V22" s="22">
        <v>166</v>
      </c>
      <c r="W22" s="25"/>
      <c r="X22" s="22"/>
      <c r="Y22" s="22"/>
      <c r="Z22" s="45">
        <v>0</v>
      </c>
      <c r="AA22" s="45">
        <v>300</v>
      </c>
      <c r="AB22" s="45"/>
      <c r="AC22" s="19">
        <f t="shared" si="6"/>
        <v>0</v>
      </c>
      <c r="AD22" s="22"/>
      <c r="AE22" s="16">
        <v>65</v>
      </c>
      <c r="AF22" s="43"/>
      <c r="AG22" s="9"/>
      <c r="AH22" s="41"/>
      <c r="AI22" s="5"/>
    </row>
    <row r="23" spans="1:35" ht="12.75" customHeight="1">
      <c r="A23" s="16" t="s">
        <v>61</v>
      </c>
      <c r="B23" s="20">
        <v>319</v>
      </c>
      <c r="C23" s="48">
        <v>150</v>
      </c>
      <c r="D23" s="22">
        <f t="shared" si="0"/>
        <v>319</v>
      </c>
      <c r="E23" s="37">
        <f t="shared" si="7"/>
        <v>100</v>
      </c>
      <c r="F23" s="26"/>
      <c r="G23" s="22">
        <v>150</v>
      </c>
      <c r="H23" s="22">
        <v>169</v>
      </c>
      <c r="I23" s="22"/>
      <c r="J23" s="24">
        <f t="shared" si="1"/>
        <v>647</v>
      </c>
      <c r="K23" s="24">
        <v>0</v>
      </c>
      <c r="L23" s="24">
        <v>305</v>
      </c>
      <c r="M23" s="24">
        <v>342</v>
      </c>
      <c r="N23" s="24">
        <v>0</v>
      </c>
      <c r="O23" s="38">
        <f t="shared" si="2"/>
        <v>20.28213166144201</v>
      </c>
      <c r="P23" s="23">
        <f t="shared" si="3"/>
        <v>20.333333333333332</v>
      </c>
      <c r="Q23" s="23">
        <f>M23/H23*10</f>
        <v>20.236686390532547</v>
      </c>
      <c r="R23" s="22">
        <v>0</v>
      </c>
      <c r="S23" s="22">
        <v>0</v>
      </c>
      <c r="T23" s="22">
        <v>0</v>
      </c>
      <c r="U23" s="25" t="e">
        <f t="shared" si="8"/>
        <v>#DIV/0!</v>
      </c>
      <c r="V23" s="22"/>
      <c r="W23" s="25"/>
      <c r="X23" s="22"/>
      <c r="Y23" s="22"/>
      <c r="Z23" s="45"/>
      <c r="AA23" s="45"/>
      <c r="AB23" s="45"/>
      <c r="AC23" s="45"/>
      <c r="AD23" s="22"/>
      <c r="AE23" s="16">
        <v>0</v>
      </c>
      <c r="AF23" s="43"/>
      <c r="AG23" s="9"/>
      <c r="AH23" s="41"/>
      <c r="AI23" s="5"/>
    </row>
    <row r="24" spans="1:35" ht="12" customHeight="1">
      <c r="A24" s="16" t="s">
        <v>70</v>
      </c>
      <c r="B24" s="20">
        <v>662</v>
      </c>
      <c r="C24" s="48">
        <v>184</v>
      </c>
      <c r="D24" s="22">
        <f t="shared" si="0"/>
        <v>662</v>
      </c>
      <c r="E24" s="26">
        <f t="shared" si="7"/>
        <v>100</v>
      </c>
      <c r="F24" s="37">
        <v>478</v>
      </c>
      <c r="G24" s="22">
        <v>184</v>
      </c>
      <c r="H24" s="22">
        <v>0</v>
      </c>
      <c r="I24" s="22"/>
      <c r="J24" s="24">
        <f t="shared" si="1"/>
        <v>1260</v>
      </c>
      <c r="K24" s="24">
        <v>799</v>
      </c>
      <c r="L24" s="24">
        <v>461</v>
      </c>
      <c r="M24" s="24">
        <v>0</v>
      </c>
      <c r="N24" s="24">
        <v>0</v>
      </c>
      <c r="O24" s="38">
        <f t="shared" si="2"/>
        <v>19.033232628398792</v>
      </c>
      <c r="P24" s="23">
        <f t="shared" si="3"/>
        <v>25.054347826086957</v>
      </c>
      <c r="Q24" s="29" t="e">
        <f t="shared" si="4"/>
        <v>#DIV/0!</v>
      </c>
      <c r="R24" s="22">
        <v>0</v>
      </c>
      <c r="S24" s="22">
        <v>0</v>
      </c>
      <c r="T24" s="22">
        <v>0</v>
      </c>
      <c r="U24" s="23" t="e">
        <f t="shared" si="8"/>
        <v>#DIV/0!</v>
      </c>
      <c r="V24" s="22"/>
      <c r="W24" s="25"/>
      <c r="X24" s="22"/>
      <c r="Y24" s="22"/>
      <c r="Z24" s="45">
        <v>231</v>
      </c>
      <c r="AA24" s="45">
        <v>400</v>
      </c>
      <c r="AB24" s="45">
        <v>310</v>
      </c>
      <c r="AC24" s="19">
        <f aca="true" t="shared" si="9" ref="AC24:AC31">(AB24/AA24)*100</f>
        <v>77.5</v>
      </c>
      <c r="AD24" s="22"/>
      <c r="AE24" s="16">
        <v>168</v>
      </c>
      <c r="AF24" s="43"/>
      <c r="AG24" s="9"/>
      <c r="AH24" s="5"/>
      <c r="AI24" s="5"/>
    </row>
    <row r="25" spans="1:35" ht="14.25" customHeight="1">
      <c r="A25" s="16" t="s">
        <v>62</v>
      </c>
      <c r="B25" s="30">
        <v>472</v>
      </c>
      <c r="C25" s="48">
        <v>200</v>
      </c>
      <c r="D25" s="22">
        <f t="shared" si="0"/>
        <v>472</v>
      </c>
      <c r="E25" s="26">
        <f t="shared" si="7"/>
        <v>100</v>
      </c>
      <c r="F25" s="37">
        <v>132</v>
      </c>
      <c r="G25" s="22">
        <v>340</v>
      </c>
      <c r="H25" s="22">
        <v>0</v>
      </c>
      <c r="I25" s="22"/>
      <c r="J25" s="24">
        <f t="shared" si="1"/>
        <v>1189</v>
      </c>
      <c r="K25" s="24">
        <v>348</v>
      </c>
      <c r="L25" s="24">
        <v>841</v>
      </c>
      <c r="M25" s="24">
        <v>0</v>
      </c>
      <c r="N25" s="24">
        <v>0</v>
      </c>
      <c r="O25" s="38">
        <f t="shared" si="2"/>
        <v>25.190677966101696</v>
      </c>
      <c r="P25" s="23">
        <f t="shared" si="3"/>
        <v>24.735294117647058</v>
      </c>
      <c r="Q25" s="29" t="e">
        <f t="shared" si="4"/>
        <v>#DIV/0!</v>
      </c>
      <c r="R25" s="22">
        <v>74</v>
      </c>
      <c r="S25" s="22">
        <v>182</v>
      </c>
      <c r="T25" s="22">
        <v>2</v>
      </c>
      <c r="U25" s="23">
        <f t="shared" si="8"/>
        <v>37</v>
      </c>
      <c r="V25" s="22"/>
      <c r="W25" s="25"/>
      <c r="X25" s="22"/>
      <c r="Y25" s="22"/>
      <c r="Z25" s="45">
        <v>0</v>
      </c>
      <c r="AA25" s="45">
        <v>200</v>
      </c>
      <c r="AB25" s="45">
        <v>100</v>
      </c>
      <c r="AC25" s="19">
        <f t="shared" si="9"/>
        <v>50</v>
      </c>
      <c r="AD25" s="22"/>
      <c r="AE25" s="16"/>
      <c r="AF25" s="43"/>
      <c r="AG25" s="9"/>
      <c r="AH25" s="40"/>
      <c r="AI25" s="5"/>
    </row>
    <row r="26" spans="1:35" ht="13.5" customHeight="1">
      <c r="A26" s="16" t="s">
        <v>63</v>
      </c>
      <c r="B26" s="20">
        <v>180</v>
      </c>
      <c r="C26" s="48">
        <v>60</v>
      </c>
      <c r="D26" s="22">
        <f t="shared" si="0"/>
        <v>180</v>
      </c>
      <c r="E26" s="26">
        <f aca="true" t="shared" si="10" ref="E26:E36">D26/B26*100</f>
        <v>100</v>
      </c>
      <c r="F26" s="37">
        <v>70</v>
      </c>
      <c r="G26" s="22">
        <v>90</v>
      </c>
      <c r="H26" s="22">
        <v>0</v>
      </c>
      <c r="I26" s="22">
        <v>20</v>
      </c>
      <c r="J26" s="24">
        <f t="shared" si="1"/>
        <v>455</v>
      </c>
      <c r="K26" s="24">
        <v>174</v>
      </c>
      <c r="L26" s="24">
        <v>243</v>
      </c>
      <c r="M26" s="24">
        <v>0</v>
      </c>
      <c r="N26" s="24">
        <v>38</v>
      </c>
      <c r="O26" s="38">
        <f>J26/D26*10</f>
        <v>25.27777777777778</v>
      </c>
      <c r="P26" s="23">
        <f t="shared" si="3"/>
        <v>27</v>
      </c>
      <c r="Q26" s="29">
        <f t="shared" si="4"/>
        <v>19</v>
      </c>
      <c r="R26" s="24">
        <v>0</v>
      </c>
      <c r="S26" s="24">
        <v>0</v>
      </c>
      <c r="T26" s="24">
        <v>0</v>
      </c>
      <c r="U26" s="23" t="e">
        <f t="shared" si="8"/>
        <v>#DIV/0!</v>
      </c>
      <c r="V26" s="22"/>
      <c r="W26" s="25"/>
      <c r="X26" s="22"/>
      <c r="Y26" s="22"/>
      <c r="Z26" s="45">
        <v>0</v>
      </c>
      <c r="AA26" s="45">
        <v>80</v>
      </c>
      <c r="AB26" s="45">
        <v>35</v>
      </c>
      <c r="AC26" s="19">
        <f t="shared" si="9"/>
        <v>43.75</v>
      </c>
      <c r="AD26" s="22"/>
      <c r="AE26" s="16">
        <v>80</v>
      </c>
      <c r="AF26" s="43"/>
      <c r="AG26" s="9"/>
      <c r="AH26" s="5"/>
      <c r="AI26" s="5"/>
    </row>
    <row r="27" spans="1:35" ht="12" customHeight="1">
      <c r="A27" s="16" t="s">
        <v>64</v>
      </c>
      <c r="B27" s="20">
        <v>368</v>
      </c>
      <c r="C27" s="48">
        <v>100</v>
      </c>
      <c r="D27" s="22">
        <f t="shared" si="0"/>
        <v>368</v>
      </c>
      <c r="E27" s="26">
        <f t="shared" si="10"/>
        <v>100</v>
      </c>
      <c r="F27" s="26"/>
      <c r="G27" s="22">
        <v>368</v>
      </c>
      <c r="H27" s="22"/>
      <c r="I27" s="22"/>
      <c r="J27" s="24">
        <f t="shared" si="1"/>
        <v>810</v>
      </c>
      <c r="K27" s="24"/>
      <c r="L27" s="24">
        <v>810</v>
      </c>
      <c r="M27" s="24"/>
      <c r="N27" s="24"/>
      <c r="O27" s="38">
        <f>J27/D27*10</f>
        <v>22.01086956521739</v>
      </c>
      <c r="P27" s="23">
        <f t="shared" si="3"/>
        <v>22.01086956521739</v>
      </c>
      <c r="Q27" s="29" t="e">
        <f t="shared" si="4"/>
        <v>#DIV/0!</v>
      </c>
      <c r="R27" s="22">
        <v>0</v>
      </c>
      <c r="S27" s="22">
        <v>0</v>
      </c>
      <c r="T27" s="22">
        <v>0</v>
      </c>
      <c r="U27" s="23" t="e">
        <f t="shared" si="8"/>
        <v>#DIV/0!</v>
      </c>
      <c r="V27" s="22"/>
      <c r="W27" s="25"/>
      <c r="X27" s="22"/>
      <c r="Y27" s="22"/>
      <c r="Z27" s="45">
        <v>0</v>
      </c>
      <c r="AA27" s="45">
        <v>120</v>
      </c>
      <c r="AB27" s="45">
        <v>72</v>
      </c>
      <c r="AC27" s="19">
        <f t="shared" si="9"/>
        <v>60</v>
      </c>
      <c r="AD27" s="22"/>
      <c r="AE27" s="16">
        <v>46</v>
      </c>
      <c r="AF27" s="43"/>
      <c r="AG27" s="9"/>
      <c r="AH27" s="40"/>
      <c r="AI27" s="5"/>
    </row>
    <row r="28" spans="1:35" ht="15">
      <c r="A28" s="16" t="s">
        <v>30</v>
      </c>
      <c r="B28" s="30">
        <v>196</v>
      </c>
      <c r="C28" s="48">
        <v>60</v>
      </c>
      <c r="D28" s="22">
        <f t="shared" si="0"/>
        <v>196</v>
      </c>
      <c r="E28" s="26">
        <f t="shared" si="10"/>
        <v>100</v>
      </c>
      <c r="F28" s="37">
        <v>136</v>
      </c>
      <c r="G28" s="22">
        <v>60</v>
      </c>
      <c r="H28" s="22">
        <v>0</v>
      </c>
      <c r="I28" s="22"/>
      <c r="J28" s="24">
        <f t="shared" si="1"/>
        <v>512</v>
      </c>
      <c r="K28" s="24">
        <v>354</v>
      </c>
      <c r="L28" s="24">
        <v>158</v>
      </c>
      <c r="M28" s="24">
        <v>0</v>
      </c>
      <c r="N28" s="24">
        <v>0</v>
      </c>
      <c r="O28" s="38">
        <f t="shared" si="2"/>
        <v>26.122448979591834</v>
      </c>
      <c r="P28" s="23">
        <f t="shared" si="3"/>
        <v>26.333333333333332</v>
      </c>
      <c r="Q28" s="29" t="e">
        <f t="shared" si="4"/>
        <v>#DIV/0!</v>
      </c>
      <c r="R28" s="24">
        <v>0</v>
      </c>
      <c r="S28" s="24">
        <v>0</v>
      </c>
      <c r="T28" s="24">
        <v>0</v>
      </c>
      <c r="U28" s="23" t="e">
        <f t="shared" si="8"/>
        <v>#DIV/0!</v>
      </c>
      <c r="V28" s="22"/>
      <c r="W28" s="25"/>
      <c r="X28" s="22"/>
      <c r="Y28" s="22"/>
      <c r="Z28" s="45">
        <v>88</v>
      </c>
      <c r="AA28" s="45">
        <v>80</v>
      </c>
      <c r="AB28" s="45">
        <v>80</v>
      </c>
      <c r="AC28" s="19">
        <f t="shared" si="9"/>
        <v>100</v>
      </c>
      <c r="AD28" s="22"/>
      <c r="AE28" s="16">
        <v>75</v>
      </c>
      <c r="AF28" s="43"/>
      <c r="AG28" s="9"/>
      <c r="AH28" s="40"/>
      <c r="AI28" s="5"/>
    </row>
    <row r="29" spans="1:35" ht="15">
      <c r="A29" s="16" t="s">
        <v>5</v>
      </c>
      <c r="B29" s="30">
        <v>202</v>
      </c>
      <c r="C29" s="48">
        <v>60</v>
      </c>
      <c r="D29" s="22">
        <f t="shared" si="0"/>
        <v>202</v>
      </c>
      <c r="E29" s="26">
        <f t="shared" si="10"/>
        <v>100</v>
      </c>
      <c r="F29" s="26"/>
      <c r="G29" s="37">
        <v>202</v>
      </c>
      <c r="H29" s="37">
        <v>0</v>
      </c>
      <c r="I29" s="37"/>
      <c r="J29" s="24">
        <f t="shared" si="1"/>
        <v>469</v>
      </c>
      <c r="K29" s="24">
        <v>0</v>
      </c>
      <c r="L29" s="24">
        <v>469</v>
      </c>
      <c r="M29" s="24">
        <v>0</v>
      </c>
      <c r="N29" s="24">
        <v>0</v>
      </c>
      <c r="O29" s="38">
        <f t="shared" si="2"/>
        <v>23.217821782178216</v>
      </c>
      <c r="P29" s="23">
        <f t="shared" si="3"/>
        <v>23.217821782178216</v>
      </c>
      <c r="Q29" s="29" t="e">
        <f t="shared" si="4"/>
        <v>#DIV/0!</v>
      </c>
      <c r="R29" s="22">
        <v>0</v>
      </c>
      <c r="S29" s="22">
        <v>0</v>
      </c>
      <c r="T29" s="22">
        <v>0</v>
      </c>
      <c r="U29" s="23" t="e">
        <f t="shared" si="8"/>
        <v>#DIV/0!</v>
      </c>
      <c r="V29" s="22"/>
      <c r="W29" s="25"/>
      <c r="X29" s="22"/>
      <c r="Y29" s="22"/>
      <c r="Z29" s="45">
        <v>0</v>
      </c>
      <c r="AA29" s="45">
        <v>60</v>
      </c>
      <c r="AB29" s="45">
        <v>60</v>
      </c>
      <c r="AC29" s="19">
        <f t="shared" si="9"/>
        <v>100</v>
      </c>
      <c r="AD29" s="22"/>
      <c r="AE29" s="16">
        <v>36</v>
      </c>
      <c r="AF29" s="43"/>
      <c r="AG29" s="9"/>
      <c r="AH29" s="40"/>
      <c r="AI29" s="5"/>
    </row>
    <row r="30" spans="1:35" ht="25.5">
      <c r="A30" s="16" t="s">
        <v>6</v>
      </c>
      <c r="B30" s="30">
        <v>180</v>
      </c>
      <c r="C30" s="48">
        <v>40</v>
      </c>
      <c r="D30" s="22">
        <f t="shared" si="0"/>
        <v>180</v>
      </c>
      <c r="E30" s="26">
        <f t="shared" si="10"/>
        <v>100</v>
      </c>
      <c r="F30" s="37">
        <v>140</v>
      </c>
      <c r="G30" s="22">
        <v>40</v>
      </c>
      <c r="H30" s="22">
        <v>0</v>
      </c>
      <c r="I30" s="22"/>
      <c r="J30" s="24">
        <f t="shared" si="1"/>
        <v>414</v>
      </c>
      <c r="K30" s="24">
        <v>330</v>
      </c>
      <c r="L30" s="24">
        <v>84</v>
      </c>
      <c r="M30" s="24">
        <v>0</v>
      </c>
      <c r="N30" s="24">
        <v>0</v>
      </c>
      <c r="O30" s="38">
        <f t="shared" si="2"/>
        <v>23</v>
      </c>
      <c r="P30" s="23">
        <f t="shared" si="3"/>
        <v>21</v>
      </c>
      <c r="Q30" s="29" t="e">
        <f t="shared" si="4"/>
        <v>#DIV/0!</v>
      </c>
      <c r="R30" s="22">
        <v>0</v>
      </c>
      <c r="S30" s="31">
        <v>0</v>
      </c>
      <c r="T30" s="24">
        <v>0</v>
      </c>
      <c r="U30" s="23" t="e">
        <f t="shared" si="8"/>
        <v>#DIV/0!</v>
      </c>
      <c r="V30" s="22"/>
      <c r="W30" s="25"/>
      <c r="X30" s="22"/>
      <c r="Y30" s="22"/>
      <c r="Z30" s="45">
        <v>110</v>
      </c>
      <c r="AA30" s="45">
        <v>40</v>
      </c>
      <c r="AB30" s="45">
        <v>40</v>
      </c>
      <c r="AC30" s="19">
        <f t="shared" si="9"/>
        <v>100</v>
      </c>
      <c r="AD30" s="22"/>
      <c r="AE30" s="16">
        <v>609</v>
      </c>
      <c r="AF30" s="43">
        <v>550</v>
      </c>
      <c r="AG30" s="9"/>
      <c r="AH30" s="5"/>
      <c r="AI30" s="5"/>
    </row>
    <row r="31" spans="1:35" ht="15">
      <c r="A31" s="16" t="s">
        <v>8</v>
      </c>
      <c r="B31" s="30">
        <v>265</v>
      </c>
      <c r="C31" s="48">
        <v>60</v>
      </c>
      <c r="D31" s="22">
        <f t="shared" si="0"/>
        <v>265</v>
      </c>
      <c r="E31" s="37">
        <f t="shared" si="10"/>
        <v>100</v>
      </c>
      <c r="F31" s="37">
        <v>205</v>
      </c>
      <c r="G31" s="22">
        <v>60</v>
      </c>
      <c r="H31" s="22">
        <v>0</v>
      </c>
      <c r="I31" s="22"/>
      <c r="J31" s="24">
        <f t="shared" si="1"/>
        <v>665</v>
      </c>
      <c r="K31" s="24">
        <v>509</v>
      </c>
      <c r="L31" s="24">
        <v>156</v>
      </c>
      <c r="M31" s="24">
        <v>0</v>
      </c>
      <c r="N31" s="24">
        <v>0</v>
      </c>
      <c r="O31" s="38">
        <f t="shared" si="2"/>
        <v>25.09433962264151</v>
      </c>
      <c r="P31" s="23">
        <f t="shared" si="3"/>
        <v>26</v>
      </c>
      <c r="Q31" s="29" t="e">
        <f t="shared" si="4"/>
        <v>#DIV/0!</v>
      </c>
      <c r="R31" s="22">
        <v>0</v>
      </c>
      <c r="S31" s="31">
        <v>0</v>
      </c>
      <c r="T31" s="24">
        <v>0</v>
      </c>
      <c r="U31" s="23" t="e">
        <f t="shared" si="8"/>
        <v>#DIV/0!</v>
      </c>
      <c r="V31" s="22"/>
      <c r="W31" s="25"/>
      <c r="X31" s="22"/>
      <c r="Y31" s="22"/>
      <c r="Z31" s="45">
        <v>60</v>
      </c>
      <c r="AA31" s="45">
        <v>80</v>
      </c>
      <c r="AB31" s="45">
        <v>80</v>
      </c>
      <c r="AC31" s="19">
        <f t="shared" si="9"/>
        <v>100</v>
      </c>
      <c r="AD31" s="22"/>
      <c r="AE31" s="16">
        <v>75</v>
      </c>
      <c r="AF31" s="43">
        <v>0</v>
      </c>
      <c r="AG31" s="9"/>
      <c r="AH31" s="41"/>
      <c r="AI31" s="5"/>
    </row>
    <row r="32" spans="1:35" ht="15">
      <c r="A32" s="16" t="s">
        <v>7</v>
      </c>
      <c r="B32" s="30">
        <v>17</v>
      </c>
      <c r="C32" s="21"/>
      <c r="D32" s="22">
        <f t="shared" si="0"/>
        <v>17</v>
      </c>
      <c r="E32" s="26">
        <f t="shared" si="10"/>
        <v>100</v>
      </c>
      <c r="F32" s="26">
        <v>17</v>
      </c>
      <c r="G32" s="22"/>
      <c r="H32" s="22"/>
      <c r="I32" s="22"/>
      <c r="J32" s="24">
        <f t="shared" si="1"/>
        <v>44</v>
      </c>
      <c r="K32" s="24">
        <v>44</v>
      </c>
      <c r="L32" s="24"/>
      <c r="M32" s="24"/>
      <c r="N32" s="24"/>
      <c r="O32" s="38">
        <f>J32/D32*10</f>
        <v>25.88235294117647</v>
      </c>
      <c r="P32" s="25" t="e">
        <f>L32/G32*10</f>
        <v>#DIV/0!</v>
      </c>
      <c r="Q32" s="29" t="e">
        <f t="shared" si="4"/>
        <v>#DIV/0!</v>
      </c>
      <c r="R32" s="22">
        <v>0</v>
      </c>
      <c r="S32" s="31">
        <v>0</v>
      </c>
      <c r="T32" s="24">
        <v>0</v>
      </c>
      <c r="U32" s="23" t="e">
        <f aca="true" t="shared" si="11" ref="U32:U45">R32/T32</f>
        <v>#DIV/0!</v>
      </c>
      <c r="V32" s="22"/>
      <c r="W32" s="25"/>
      <c r="X32" s="22"/>
      <c r="Y32" s="22"/>
      <c r="Z32" s="45"/>
      <c r="AA32" s="45"/>
      <c r="AB32" s="45"/>
      <c r="AC32" s="45"/>
      <c r="AD32" s="22"/>
      <c r="AE32" s="16">
        <v>0</v>
      </c>
      <c r="AF32" s="43"/>
      <c r="AG32" s="9"/>
      <c r="AH32" s="5"/>
      <c r="AI32" s="5"/>
    </row>
    <row r="33" spans="1:35" ht="12" customHeight="1">
      <c r="A33" s="16" t="s">
        <v>41</v>
      </c>
      <c r="B33" s="30">
        <v>22</v>
      </c>
      <c r="C33" s="48">
        <v>22</v>
      </c>
      <c r="D33" s="22">
        <f t="shared" si="0"/>
        <v>22</v>
      </c>
      <c r="E33" s="37">
        <f t="shared" si="10"/>
        <v>100</v>
      </c>
      <c r="F33" s="26"/>
      <c r="G33" s="22">
        <v>22</v>
      </c>
      <c r="H33" s="22"/>
      <c r="I33" s="22"/>
      <c r="J33" s="24">
        <f t="shared" si="1"/>
        <v>70</v>
      </c>
      <c r="K33" s="24"/>
      <c r="L33" s="24">
        <v>70</v>
      </c>
      <c r="M33" s="24"/>
      <c r="N33" s="24"/>
      <c r="O33" s="38">
        <f t="shared" si="2"/>
        <v>31.818181818181817</v>
      </c>
      <c r="P33" s="23">
        <f t="shared" si="3"/>
        <v>31.818181818181817</v>
      </c>
      <c r="Q33" s="29" t="e">
        <f t="shared" si="4"/>
        <v>#DIV/0!</v>
      </c>
      <c r="R33" s="22">
        <v>0</v>
      </c>
      <c r="S33" s="31">
        <v>0</v>
      </c>
      <c r="T33" s="24">
        <v>0</v>
      </c>
      <c r="U33" s="25" t="e">
        <f t="shared" si="11"/>
        <v>#DIV/0!</v>
      </c>
      <c r="V33" s="22"/>
      <c r="W33" s="25"/>
      <c r="X33" s="22"/>
      <c r="Y33" s="22"/>
      <c r="Z33" s="45"/>
      <c r="AA33" s="45">
        <v>22</v>
      </c>
      <c r="AB33" s="45"/>
      <c r="AC33" s="19">
        <f>(AB33/AA33)*100</f>
        <v>0</v>
      </c>
      <c r="AD33" s="22"/>
      <c r="AE33" s="16">
        <v>0</v>
      </c>
      <c r="AF33" s="43"/>
      <c r="AG33" s="9"/>
      <c r="AH33" s="40"/>
      <c r="AI33" s="5"/>
    </row>
    <row r="34" spans="1:35" ht="11.25" customHeight="1">
      <c r="A34" s="16" t="s">
        <v>31</v>
      </c>
      <c r="B34" s="32">
        <v>200</v>
      </c>
      <c r="C34" s="33">
        <v>0</v>
      </c>
      <c r="D34" s="22">
        <f t="shared" si="0"/>
        <v>184</v>
      </c>
      <c r="E34" s="26">
        <f t="shared" si="10"/>
        <v>92</v>
      </c>
      <c r="F34" s="37">
        <v>142</v>
      </c>
      <c r="G34" s="24">
        <v>0</v>
      </c>
      <c r="H34" s="24">
        <v>20</v>
      </c>
      <c r="I34" s="24">
        <v>22</v>
      </c>
      <c r="J34" s="24">
        <f t="shared" si="1"/>
        <v>425</v>
      </c>
      <c r="K34" s="24">
        <v>338</v>
      </c>
      <c r="L34" s="24">
        <v>45</v>
      </c>
      <c r="M34" s="24">
        <v>0</v>
      </c>
      <c r="N34" s="24">
        <v>42</v>
      </c>
      <c r="O34" s="38">
        <f>J34/D34*10</f>
        <v>23.097826086956523</v>
      </c>
      <c r="P34" s="25" t="e">
        <f t="shared" si="3"/>
        <v>#DIV/0!</v>
      </c>
      <c r="Q34" s="29">
        <f t="shared" si="4"/>
        <v>19.090909090909093</v>
      </c>
      <c r="R34" s="24">
        <v>22</v>
      </c>
      <c r="S34" s="24">
        <v>51</v>
      </c>
      <c r="T34" s="24">
        <v>2</v>
      </c>
      <c r="U34" s="23">
        <f t="shared" si="11"/>
        <v>11</v>
      </c>
      <c r="V34" s="22"/>
      <c r="W34" s="25"/>
      <c r="X34" s="22"/>
      <c r="Y34" s="22"/>
      <c r="Z34" s="45"/>
      <c r="AA34" s="45"/>
      <c r="AB34" s="45"/>
      <c r="AC34" s="45"/>
      <c r="AD34" s="22"/>
      <c r="AE34" s="16">
        <v>50</v>
      </c>
      <c r="AF34" s="44"/>
      <c r="AG34" s="9"/>
      <c r="AH34" s="42"/>
      <c r="AI34" s="5"/>
    </row>
    <row r="35" spans="1:35" ht="11.25" customHeight="1">
      <c r="A35" s="16" t="s">
        <v>32</v>
      </c>
      <c r="B35" s="30">
        <v>185</v>
      </c>
      <c r="C35" s="48">
        <v>75</v>
      </c>
      <c r="D35" s="22">
        <f t="shared" si="0"/>
        <v>167</v>
      </c>
      <c r="E35" s="26">
        <f t="shared" si="10"/>
        <v>90.27027027027027</v>
      </c>
      <c r="F35" s="37">
        <v>30</v>
      </c>
      <c r="G35" s="22">
        <v>127</v>
      </c>
      <c r="H35" s="22">
        <v>10</v>
      </c>
      <c r="I35" s="22"/>
      <c r="J35" s="24">
        <f t="shared" si="1"/>
        <v>426</v>
      </c>
      <c r="K35" s="24">
        <v>52</v>
      </c>
      <c r="L35" s="24">
        <v>352</v>
      </c>
      <c r="M35" s="24">
        <v>22</v>
      </c>
      <c r="N35" s="24">
        <v>0</v>
      </c>
      <c r="O35" s="38">
        <f t="shared" si="2"/>
        <v>25.508982035928142</v>
      </c>
      <c r="P35" s="23">
        <f t="shared" si="3"/>
        <v>27.716535433070867</v>
      </c>
      <c r="Q35" s="29" t="e">
        <f t="shared" si="4"/>
        <v>#DIV/0!</v>
      </c>
      <c r="R35" s="24">
        <v>22</v>
      </c>
      <c r="S35" s="24">
        <v>26</v>
      </c>
      <c r="T35" s="24">
        <v>1</v>
      </c>
      <c r="U35" s="23">
        <f t="shared" si="11"/>
        <v>22</v>
      </c>
      <c r="V35" s="22"/>
      <c r="W35" s="25"/>
      <c r="X35" s="22"/>
      <c r="Y35" s="22"/>
      <c r="Z35" s="45">
        <v>0</v>
      </c>
      <c r="AA35" s="45">
        <v>80</v>
      </c>
      <c r="AB35" s="45"/>
      <c r="AC35" s="19">
        <f>(AB35/AA35)*100</f>
        <v>0</v>
      </c>
      <c r="AD35" s="22"/>
      <c r="AE35" s="16">
        <v>35</v>
      </c>
      <c r="AF35" s="43"/>
      <c r="AG35" s="9"/>
      <c r="AH35" s="40"/>
      <c r="AI35" s="5"/>
    </row>
    <row r="36" spans="1:35" ht="15">
      <c r="A36" s="16" t="s">
        <v>33</v>
      </c>
      <c r="B36" s="30">
        <v>140</v>
      </c>
      <c r="C36" s="48">
        <v>50</v>
      </c>
      <c r="D36" s="22">
        <f t="shared" si="0"/>
        <v>140</v>
      </c>
      <c r="E36" s="26">
        <f t="shared" si="10"/>
        <v>100</v>
      </c>
      <c r="F36" s="37">
        <v>90</v>
      </c>
      <c r="G36" s="22">
        <v>50</v>
      </c>
      <c r="H36" s="22">
        <v>0</v>
      </c>
      <c r="I36" s="22"/>
      <c r="J36" s="24">
        <f t="shared" si="1"/>
        <v>384</v>
      </c>
      <c r="K36" s="24">
        <v>243</v>
      </c>
      <c r="L36" s="24">
        <v>141</v>
      </c>
      <c r="M36" s="24">
        <v>0</v>
      </c>
      <c r="N36" s="24">
        <v>0</v>
      </c>
      <c r="O36" s="38">
        <f aca="true" t="shared" si="12" ref="O36:O45">J36/D36*10</f>
        <v>27.42857142857143</v>
      </c>
      <c r="P36" s="23">
        <f t="shared" si="3"/>
        <v>28.2</v>
      </c>
      <c r="Q36" s="29" t="e">
        <f>N36/I36*10</f>
        <v>#DIV/0!</v>
      </c>
      <c r="R36" s="22">
        <v>0</v>
      </c>
      <c r="S36" s="22">
        <v>0</v>
      </c>
      <c r="T36" s="22">
        <v>0</v>
      </c>
      <c r="U36" s="23" t="e">
        <f t="shared" si="11"/>
        <v>#DIV/0!</v>
      </c>
      <c r="V36" s="22"/>
      <c r="W36" s="25"/>
      <c r="X36" s="22"/>
      <c r="Y36" s="22"/>
      <c r="Z36" s="45">
        <v>0</v>
      </c>
      <c r="AA36" s="45">
        <v>60</v>
      </c>
      <c r="AB36" s="45">
        <v>60</v>
      </c>
      <c r="AC36" s="19">
        <f>(AB36/AA36)*100</f>
        <v>100</v>
      </c>
      <c r="AD36" s="22"/>
      <c r="AE36" s="16">
        <v>41</v>
      </c>
      <c r="AF36" s="43"/>
      <c r="AG36" s="9"/>
      <c r="AH36" s="40"/>
      <c r="AI36" s="5"/>
    </row>
    <row r="37" spans="1:35" ht="12" customHeight="1">
      <c r="A37" s="16" t="s">
        <v>35</v>
      </c>
      <c r="B37" s="34">
        <v>200</v>
      </c>
      <c r="C37" s="48">
        <v>80</v>
      </c>
      <c r="D37" s="22">
        <f t="shared" si="0"/>
        <v>200</v>
      </c>
      <c r="E37" s="26">
        <f>D37/B37*100</f>
        <v>100</v>
      </c>
      <c r="F37" s="37">
        <v>70</v>
      </c>
      <c r="G37" s="22">
        <v>80</v>
      </c>
      <c r="H37" s="22">
        <v>30</v>
      </c>
      <c r="I37" s="22">
        <v>20</v>
      </c>
      <c r="J37" s="24">
        <f t="shared" si="1"/>
        <v>541</v>
      </c>
      <c r="K37" s="24">
        <v>249</v>
      </c>
      <c r="L37" s="24">
        <v>209</v>
      </c>
      <c r="M37" s="24">
        <v>45</v>
      </c>
      <c r="N37" s="24">
        <v>38</v>
      </c>
      <c r="O37" s="38">
        <f t="shared" si="12"/>
        <v>27.05</v>
      </c>
      <c r="P37" s="23">
        <f t="shared" si="3"/>
        <v>26.125</v>
      </c>
      <c r="Q37" s="29">
        <v>26</v>
      </c>
      <c r="R37" s="22">
        <v>0</v>
      </c>
      <c r="S37" s="22">
        <v>0</v>
      </c>
      <c r="T37" s="22">
        <v>0</v>
      </c>
      <c r="U37" s="23" t="e">
        <f t="shared" si="11"/>
        <v>#DIV/0!</v>
      </c>
      <c r="V37" s="22"/>
      <c r="W37" s="25"/>
      <c r="X37" s="22"/>
      <c r="Y37" s="22"/>
      <c r="Z37" s="45">
        <v>80</v>
      </c>
      <c r="AA37" s="45">
        <v>80</v>
      </c>
      <c r="AB37" s="45">
        <v>40</v>
      </c>
      <c r="AC37" s="19">
        <f>(AB37/AA37)*100</f>
        <v>50</v>
      </c>
      <c r="AD37" s="22"/>
      <c r="AE37" s="16">
        <v>20</v>
      </c>
      <c r="AF37" s="43"/>
      <c r="AG37" s="10"/>
      <c r="AH37" s="40"/>
      <c r="AI37" s="5"/>
    </row>
    <row r="38" spans="1:35" ht="12" customHeight="1">
      <c r="A38" s="16" t="s">
        <v>37</v>
      </c>
      <c r="B38" s="34">
        <v>17</v>
      </c>
      <c r="C38" s="34"/>
      <c r="D38" s="22">
        <f>F38+G38+I38</f>
        <v>17</v>
      </c>
      <c r="E38" s="26"/>
      <c r="F38" s="37">
        <v>17</v>
      </c>
      <c r="G38" s="22"/>
      <c r="H38" s="22"/>
      <c r="I38" s="22"/>
      <c r="J38" s="24">
        <f t="shared" si="1"/>
        <v>42</v>
      </c>
      <c r="K38" s="24">
        <v>42</v>
      </c>
      <c r="L38" s="24"/>
      <c r="M38" s="24"/>
      <c r="N38" s="24"/>
      <c r="O38" s="38">
        <f t="shared" si="12"/>
        <v>24.705882352941178</v>
      </c>
      <c r="P38" s="25" t="e">
        <f t="shared" si="3"/>
        <v>#DIV/0!</v>
      </c>
      <c r="Q38" s="29" t="e">
        <f t="shared" si="4"/>
        <v>#DIV/0!</v>
      </c>
      <c r="R38" s="22">
        <v>0</v>
      </c>
      <c r="S38" s="22">
        <v>0</v>
      </c>
      <c r="T38" s="22">
        <v>0</v>
      </c>
      <c r="U38" s="23" t="e">
        <f t="shared" si="11"/>
        <v>#DIV/0!</v>
      </c>
      <c r="V38" s="22"/>
      <c r="W38" s="25"/>
      <c r="X38" s="22"/>
      <c r="Y38" s="22"/>
      <c r="Z38" s="45"/>
      <c r="AA38" s="45"/>
      <c r="AB38" s="45"/>
      <c r="AC38" s="45"/>
      <c r="AD38" s="22"/>
      <c r="AE38" s="16">
        <v>204</v>
      </c>
      <c r="AF38" s="43"/>
      <c r="AG38" s="10"/>
      <c r="AH38" s="40"/>
      <c r="AI38" s="5"/>
    </row>
    <row r="39" spans="1:35" ht="12" customHeight="1">
      <c r="A39" s="16" t="s">
        <v>42</v>
      </c>
      <c r="B39" s="34">
        <v>25</v>
      </c>
      <c r="C39" s="34"/>
      <c r="D39" s="22">
        <f>F39+G39+I39</f>
        <v>25</v>
      </c>
      <c r="E39" s="26"/>
      <c r="F39" s="37">
        <v>25</v>
      </c>
      <c r="G39" s="22"/>
      <c r="H39" s="22"/>
      <c r="I39" s="22"/>
      <c r="J39" s="24">
        <f t="shared" si="1"/>
        <v>62</v>
      </c>
      <c r="K39" s="24">
        <v>62</v>
      </c>
      <c r="L39" s="24"/>
      <c r="M39" s="24"/>
      <c r="N39" s="24"/>
      <c r="O39" s="38">
        <f t="shared" si="12"/>
        <v>24.8</v>
      </c>
      <c r="P39" s="25" t="e">
        <f t="shared" si="3"/>
        <v>#DIV/0!</v>
      </c>
      <c r="Q39" s="29" t="e">
        <f t="shared" si="4"/>
        <v>#DIV/0!</v>
      </c>
      <c r="R39" s="22">
        <v>0</v>
      </c>
      <c r="S39" s="22">
        <v>0</v>
      </c>
      <c r="T39" s="22">
        <v>0</v>
      </c>
      <c r="U39" s="23" t="e">
        <f t="shared" si="11"/>
        <v>#DIV/0!</v>
      </c>
      <c r="V39" s="22"/>
      <c r="W39" s="25"/>
      <c r="X39" s="22"/>
      <c r="Y39" s="22"/>
      <c r="Z39" s="17"/>
      <c r="AA39" s="17"/>
      <c r="AB39" s="17"/>
      <c r="AC39" s="17"/>
      <c r="AD39" s="22"/>
      <c r="AE39" s="16"/>
      <c r="AF39" s="43"/>
      <c r="AG39" s="10"/>
      <c r="AH39" s="40"/>
      <c r="AI39" s="5"/>
    </row>
    <row r="40" spans="1:35" ht="12" customHeight="1">
      <c r="A40" s="16" t="s">
        <v>34</v>
      </c>
      <c r="B40" s="34">
        <v>86</v>
      </c>
      <c r="C40" s="34"/>
      <c r="D40" s="22">
        <f>F40+G40+I40</f>
        <v>86</v>
      </c>
      <c r="E40" s="26"/>
      <c r="F40" s="37">
        <v>86</v>
      </c>
      <c r="G40" s="22"/>
      <c r="H40" s="22"/>
      <c r="I40" s="22"/>
      <c r="J40" s="24">
        <f t="shared" si="1"/>
        <v>232</v>
      </c>
      <c r="K40" s="24">
        <v>232</v>
      </c>
      <c r="L40" s="24"/>
      <c r="M40" s="24"/>
      <c r="N40" s="24"/>
      <c r="O40" s="38">
        <f t="shared" si="12"/>
        <v>26.97674418604651</v>
      </c>
      <c r="P40" s="25" t="e">
        <f t="shared" si="3"/>
        <v>#DIV/0!</v>
      </c>
      <c r="Q40" s="29" t="e">
        <f t="shared" si="4"/>
        <v>#DIV/0!</v>
      </c>
      <c r="R40" s="22">
        <v>0</v>
      </c>
      <c r="S40" s="22">
        <v>0</v>
      </c>
      <c r="T40" s="22">
        <v>0</v>
      </c>
      <c r="U40" s="23" t="e">
        <f t="shared" si="11"/>
        <v>#DIV/0!</v>
      </c>
      <c r="V40" s="22"/>
      <c r="W40" s="25"/>
      <c r="X40" s="22"/>
      <c r="Y40" s="22"/>
      <c r="Z40" s="17"/>
      <c r="AA40" s="17"/>
      <c r="AB40" s="17"/>
      <c r="AC40" s="17"/>
      <c r="AD40" s="22"/>
      <c r="AE40" s="16"/>
      <c r="AF40" s="43"/>
      <c r="AG40" s="10"/>
      <c r="AH40" s="40"/>
      <c r="AI40" s="5"/>
    </row>
    <row r="41" spans="1:35" ht="12" customHeight="1">
      <c r="A41" s="16" t="s">
        <v>44</v>
      </c>
      <c r="B41" s="34">
        <v>136</v>
      </c>
      <c r="C41" s="34"/>
      <c r="D41" s="22">
        <f>F41+G41+I41</f>
        <v>136</v>
      </c>
      <c r="E41" s="26"/>
      <c r="F41" s="37">
        <v>136</v>
      </c>
      <c r="G41" s="22"/>
      <c r="H41" s="22"/>
      <c r="I41" s="22"/>
      <c r="J41" s="24">
        <f t="shared" si="1"/>
        <v>309</v>
      </c>
      <c r="K41" s="24">
        <v>309</v>
      </c>
      <c r="L41" s="24"/>
      <c r="M41" s="24"/>
      <c r="N41" s="24"/>
      <c r="O41" s="38">
        <f t="shared" si="12"/>
        <v>22.720588235294116</v>
      </c>
      <c r="P41" s="25" t="e">
        <f t="shared" si="3"/>
        <v>#DIV/0!</v>
      </c>
      <c r="Q41" s="29" t="e">
        <f t="shared" si="4"/>
        <v>#DIV/0!</v>
      </c>
      <c r="R41" s="22">
        <v>0</v>
      </c>
      <c r="S41" s="22">
        <v>0</v>
      </c>
      <c r="T41" s="22">
        <v>0</v>
      </c>
      <c r="U41" s="23" t="e">
        <f t="shared" si="11"/>
        <v>#DIV/0!</v>
      </c>
      <c r="V41" s="22"/>
      <c r="W41" s="25"/>
      <c r="X41" s="22"/>
      <c r="Y41" s="22"/>
      <c r="Z41" s="46"/>
      <c r="AA41" s="46"/>
      <c r="AB41" s="46"/>
      <c r="AC41" s="46"/>
      <c r="AD41" s="22"/>
      <c r="AE41" s="16"/>
      <c r="AF41" s="43"/>
      <c r="AG41" s="10"/>
      <c r="AH41" s="40"/>
      <c r="AI41" s="5"/>
    </row>
    <row r="42" spans="1:35" ht="12" customHeight="1">
      <c r="A42" s="16" t="s">
        <v>43</v>
      </c>
      <c r="B42" s="34">
        <v>90</v>
      </c>
      <c r="C42" s="34"/>
      <c r="D42" s="22">
        <f>F42+G42+I42</f>
        <v>90</v>
      </c>
      <c r="E42" s="26">
        <f>D42/B42*100</f>
        <v>100</v>
      </c>
      <c r="F42" s="37">
        <v>90</v>
      </c>
      <c r="G42" s="22"/>
      <c r="H42" s="22"/>
      <c r="I42" s="22"/>
      <c r="J42" s="24">
        <f t="shared" si="1"/>
        <v>235</v>
      </c>
      <c r="K42" s="24">
        <v>235</v>
      </c>
      <c r="L42" s="24"/>
      <c r="M42" s="24"/>
      <c r="N42" s="24"/>
      <c r="O42" s="38">
        <f t="shared" si="12"/>
        <v>26.11111111111111</v>
      </c>
      <c r="P42" s="25" t="e">
        <f t="shared" si="3"/>
        <v>#DIV/0!</v>
      </c>
      <c r="Q42" s="29" t="e">
        <f t="shared" si="4"/>
        <v>#DIV/0!</v>
      </c>
      <c r="R42" s="22">
        <v>0</v>
      </c>
      <c r="S42" s="22">
        <v>0</v>
      </c>
      <c r="T42" s="22">
        <v>0</v>
      </c>
      <c r="U42" s="23" t="e">
        <f t="shared" si="11"/>
        <v>#DIV/0!</v>
      </c>
      <c r="V42" s="22"/>
      <c r="W42" s="25"/>
      <c r="X42" s="22"/>
      <c r="Y42" s="22"/>
      <c r="Z42" s="46"/>
      <c r="AA42" s="46"/>
      <c r="AB42" s="46"/>
      <c r="AC42" s="46"/>
      <c r="AD42" s="22"/>
      <c r="AE42" s="16"/>
      <c r="AF42" s="43"/>
      <c r="AG42" s="10"/>
      <c r="AH42" s="40"/>
      <c r="AI42" s="5"/>
    </row>
    <row r="43" spans="1:35" ht="12" customHeight="1">
      <c r="A43" s="16" t="s">
        <v>1</v>
      </c>
      <c r="B43" s="34"/>
      <c r="C43" s="34">
        <v>0</v>
      </c>
      <c r="D43" s="22">
        <v>0</v>
      </c>
      <c r="E43" s="28" t="e">
        <f>D43/B43*100</f>
        <v>#DIV/0!</v>
      </c>
      <c r="F43" s="26"/>
      <c r="G43" s="22"/>
      <c r="H43" s="22"/>
      <c r="I43" s="22"/>
      <c r="J43" s="24">
        <f t="shared" si="1"/>
        <v>0</v>
      </c>
      <c r="K43" s="24"/>
      <c r="L43" s="24"/>
      <c r="M43" s="24"/>
      <c r="N43" s="24"/>
      <c r="O43" s="25" t="e">
        <f t="shared" si="2"/>
        <v>#DIV/0!</v>
      </c>
      <c r="P43" s="25" t="e">
        <f t="shared" si="3"/>
        <v>#DIV/0!</v>
      </c>
      <c r="Q43" s="29" t="e">
        <f t="shared" si="4"/>
        <v>#DIV/0!</v>
      </c>
      <c r="R43" s="22"/>
      <c r="S43" s="22"/>
      <c r="T43" s="22"/>
      <c r="U43" s="25" t="e">
        <f t="shared" si="11"/>
        <v>#DIV/0!</v>
      </c>
      <c r="V43" s="22"/>
      <c r="W43" s="25"/>
      <c r="X43" s="22"/>
      <c r="Y43" s="22"/>
      <c r="Z43" s="46">
        <v>0</v>
      </c>
      <c r="AA43" s="46">
        <v>50</v>
      </c>
      <c r="AB43" s="46"/>
      <c r="AC43" s="46"/>
      <c r="AD43" s="22"/>
      <c r="AE43" s="16">
        <v>396</v>
      </c>
      <c r="AF43" s="43"/>
      <c r="AG43" s="10"/>
      <c r="AH43" s="5"/>
      <c r="AI43" s="5"/>
    </row>
    <row r="44" spans="1:35" ht="13.5" customHeight="1">
      <c r="A44" s="18" t="s">
        <v>2</v>
      </c>
      <c r="B44" s="35">
        <v>17947</v>
      </c>
      <c r="C44" s="34">
        <v>5974</v>
      </c>
      <c r="D44" s="22">
        <f>SUM(D5:D43)</f>
        <v>14881</v>
      </c>
      <c r="E44" s="26">
        <f>D44/B44*100</f>
        <v>82.91636485206442</v>
      </c>
      <c r="F44" s="22">
        <f aca="true" t="shared" si="13" ref="F44:M44">SUM(F5:F43)</f>
        <v>5399</v>
      </c>
      <c r="G44" s="22">
        <f t="shared" si="13"/>
        <v>7610</v>
      </c>
      <c r="H44" s="22">
        <f t="shared" si="13"/>
        <v>700</v>
      </c>
      <c r="I44" s="22">
        <f t="shared" si="13"/>
        <v>647</v>
      </c>
      <c r="J44" s="24">
        <f t="shared" si="13"/>
        <v>33616</v>
      </c>
      <c r="K44" s="24">
        <f t="shared" si="13"/>
        <v>9992</v>
      </c>
      <c r="L44" s="24">
        <f t="shared" si="13"/>
        <v>20185</v>
      </c>
      <c r="M44" s="24">
        <f t="shared" si="13"/>
        <v>1047</v>
      </c>
      <c r="N44" s="24">
        <f>SUM(N6:N43)</f>
        <v>1309</v>
      </c>
      <c r="O44" s="38">
        <f t="shared" si="2"/>
        <v>22.58987971238492</v>
      </c>
      <c r="P44" s="23">
        <f t="shared" si="3"/>
        <v>26.52431011826544</v>
      </c>
      <c r="Q44" s="23">
        <f>M44/H44*10</f>
        <v>14.957142857142857</v>
      </c>
      <c r="R44" s="22">
        <f>SUM(R5:R43)</f>
        <v>343</v>
      </c>
      <c r="S44" s="22">
        <f>SUM(S5:S43)</f>
        <v>671</v>
      </c>
      <c r="T44" s="22">
        <f>SUM(T5:T43)</f>
        <v>17</v>
      </c>
      <c r="U44" s="23">
        <f t="shared" si="11"/>
        <v>20.176470588235293</v>
      </c>
      <c r="V44" s="22">
        <f>SUM(V6:V43)</f>
        <v>3145</v>
      </c>
      <c r="W44" s="22">
        <f>SUM(W6:W43)</f>
        <v>608</v>
      </c>
      <c r="X44" s="22">
        <f>SUM(X6:X43)</f>
        <v>1368</v>
      </c>
      <c r="Y44" s="22">
        <v>20</v>
      </c>
      <c r="Z44" s="46">
        <f>SUM(Z6:Z43)</f>
        <v>2579</v>
      </c>
      <c r="AA44" s="46">
        <f>SUM(AA6:AA43)</f>
        <v>7550</v>
      </c>
      <c r="AB44" s="46">
        <f>SUM(AB6:AB43)</f>
        <v>3873</v>
      </c>
      <c r="AC44" s="19">
        <f>(AB44/AA44)*100</f>
        <v>51.29801324503311</v>
      </c>
      <c r="AD44" s="22">
        <f>SUM(AD5:AD43)</f>
        <v>730</v>
      </c>
      <c r="AE44" s="18">
        <f>SUM(AE5:AE43)</f>
        <v>9422</v>
      </c>
      <c r="AF44" s="43">
        <f>SUM(AF5:AF43)</f>
        <v>2188</v>
      </c>
      <c r="AG44" s="10"/>
      <c r="AH44" s="5"/>
      <c r="AI44" s="5"/>
    </row>
    <row r="45" spans="1:35" ht="12.75" customHeight="1">
      <c r="A45" s="18"/>
      <c r="B45" s="35"/>
      <c r="C45" s="34"/>
      <c r="D45" s="22"/>
      <c r="E45" s="26"/>
      <c r="F45" s="22"/>
      <c r="G45" s="22"/>
      <c r="H45" s="22"/>
      <c r="I45" s="22"/>
      <c r="J45" s="24"/>
      <c r="K45" s="22"/>
      <c r="L45" s="22"/>
      <c r="M45" s="22"/>
      <c r="N45" s="22"/>
      <c r="O45" s="38"/>
      <c r="P45" s="23"/>
      <c r="Q45" s="23"/>
      <c r="R45" s="22"/>
      <c r="S45" s="22"/>
      <c r="T45" s="22"/>
      <c r="U45" s="23"/>
      <c r="V45" s="22"/>
      <c r="W45" s="22"/>
      <c r="X45" s="22"/>
      <c r="Y45" s="22"/>
      <c r="Z45" s="46"/>
      <c r="AA45" s="46"/>
      <c r="AB45" s="46"/>
      <c r="AC45" s="46"/>
      <c r="AD45" s="22"/>
      <c r="AE45" s="18"/>
      <c r="AF45" s="43"/>
      <c r="AG45" s="10"/>
      <c r="AH45" s="5"/>
      <c r="AI45" s="5"/>
    </row>
    <row r="46" spans="1:35" ht="12.75" customHeight="1">
      <c r="A46" s="18" t="s">
        <v>36</v>
      </c>
      <c r="B46" s="35">
        <v>18862</v>
      </c>
      <c r="C46" s="34">
        <v>6903</v>
      </c>
      <c r="D46" s="22">
        <v>10004</v>
      </c>
      <c r="E46" s="26">
        <f>D46/B46*100</f>
        <v>53.037853886120246</v>
      </c>
      <c r="F46" s="22">
        <v>1932</v>
      </c>
      <c r="G46" s="22">
        <v>7745</v>
      </c>
      <c r="H46" s="37">
        <v>293</v>
      </c>
      <c r="I46" s="37"/>
      <c r="J46" s="24">
        <v>27823</v>
      </c>
      <c r="K46" s="22">
        <v>4713</v>
      </c>
      <c r="L46" s="24">
        <v>22231</v>
      </c>
      <c r="M46" s="24">
        <v>671</v>
      </c>
      <c r="N46" s="24"/>
      <c r="O46" s="27">
        <v>27.8</v>
      </c>
      <c r="P46" s="27">
        <v>28.7</v>
      </c>
      <c r="Q46" s="22"/>
      <c r="R46" s="36"/>
      <c r="S46" s="36"/>
      <c r="T46" s="36"/>
      <c r="U46" s="36"/>
      <c r="V46" s="36"/>
      <c r="W46" s="36"/>
      <c r="X46" s="36"/>
      <c r="Y46" s="36"/>
      <c r="Z46" s="47">
        <v>2672</v>
      </c>
      <c r="AA46" s="47"/>
      <c r="AB46" s="47">
        <v>1976</v>
      </c>
      <c r="AC46" s="47"/>
      <c r="AD46" s="36"/>
      <c r="AE46" s="18">
        <v>8747</v>
      </c>
      <c r="AF46" s="43">
        <v>4580</v>
      </c>
      <c r="AG46" s="10"/>
      <c r="AH46" s="5"/>
      <c r="AI46" s="5"/>
    </row>
    <row r="47" spans="1:35" ht="7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4"/>
      <c r="M47" s="14"/>
      <c r="N47" s="1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I47" s="5"/>
    </row>
    <row r="48" spans="1:35" ht="12.75" customHeight="1">
      <c r="A48" s="2" t="s">
        <v>51</v>
      </c>
      <c r="B48" s="7"/>
      <c r="C48" s="2"/>
      <c r="D48" s="2"/>
      <c r="E48" s="51" t="s">
        <v>77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2"/>
      <c r="AE48" s="2"/>
      <c r="AF48" s="2"/>
      <c r="AG48" s="2"/>
      <c r="AI48" s="5"/>
    </row>
    <row r="49" spans="1:35" ht="6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6"/>
    </row>
    <row r="50" spans="1:35" ht="12.75" customHeight="1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6"/>
    </row>
    <row r="51" spans="1:35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6"/>
    </row>
    <row r="52" spans="1:3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</sheetData>
  <sheetProtection selectLockedCells="1"/>
  <mergeCells count="17">
    <mergeCell ref="A1:AG2"/>
    <mergeCell ref="A3:A5"/>
    <mergeCell ref="C3:C5"/>
    <mergeCell ref="B3:B5"/>
    <mergeCell ref="AD3:AD5"/>
    <mergeCell ref="D3:I4"/>
    <mergeCell ref="J3:N4"/>
    <mergeCell ref="R3:S4"/>
    <mergeCell ref="E48:AC48"/>
    <mergeCell ref="T3:T5"/>
    <mergeCell ref="U3:U5"/>
    <mergeCell ref="AE3:AG4"/>
    <mergeCell ref="V3:V5"/>
    <mergeCell ref="W3:Y4"/>
    <mergeCell ref="Z3:Z5"/>
    <mergeCell ref="AA3:AC4"/>
    <mergeCell ref="O3:Q4"/>
  </mergeCells>
  <printOptions/>
  <pageMargins left="0.2362204724409449" right="0.23" top="0.35433070866141736" bottom="0.35433070866141736" header="0.41" footer="0.31496062992125984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Zuben</cp:lastModifiedBy>
  <cp:lastPrinted>2018-08-28T07:21:49Z</cp:lastPrinted>
  <dcterms:created xsi:type="dcterms:W3CDTF">2009-04-14T13:32:35Z</dcterms:created>
  <dcterms:modified xsi:type="dcterms:W3CDTF">2018-08-28T11:38:37Z</dcterms:modified>
  <cp:category/>
  <cp:version/>
  <cp:contentType/>
  <cp:contentStatus/>
</cp:coreProperties>
</file>