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50" activeTab="10"/>
  </bookViews>
  <sheets>
    <sheet name="потребность 2012" sheetId="1" r:id="rId1"/>
    <sheet name="25.01" sheetId="2" r:id="rId2"/>
    <sheet name="31.01" sheetId="3" r:id="rId3"/>
    <sheet name="07.02" sheetId="4" r:id="rId4"/>
    <sheet name="14.02" sheetId="5" r:id="rId5"/>
    <sheet name="21.02" sheetId="6" r:id="rId6"/>
    <sheet name="29.02" sheetId="7" r:id="rId7"/>
    <sheet name="05.03" sheetId="8" r:id="rId8"/>
    <sheet name="07.03" sheetId="9" r:id="rId9"/>
    <sheet name="11.03" sheetId="10" r:id="rId10"/>
    <sheet name="14.03" sheetId="11" r:id="rId11"/>
  </sheets>
  <definedNames/>
  <calcPr fullCalcOnLoad="1"/>
</workbook>
</file>

<file path=xl/sharedStrings.xml><?xml version="1.0" encoding="utf-8"?>
<sst xmlns="http://schemas.openxmlformats.org/spreadsheetml/2006/main" count="450" uniqueCount="74">
  <si>
    <t>РАСЧЕТ</t>
  </si>
  <si>
    <t xml:space="preserve">потребности в минеральных удобрениях по муниципальным районам </t>
  </si>
  <si>
    <t>Чувашской Республики под урожай 2012 года</t>
  </si>
  <si>
    <t>№ пп</t>
  </si>
  <si>
    <t>Муниципальные районы</t>
  </si>
  <si>
    <t>Потребность расчетная, тонн</t>
  </si>
  <si>
    <t>зерновые и зернобобовые</t>
  </si>
  <si>
    <t>картофель</t>
  </si>
  <si>
    <t>овощи</t>
  </si>
  <si>
    <t>технические,               в т.ч. сахарная свекла</t>
  </si>
  <si>
    <t>кормовые культуры</t>
  </si>
  <si>
    <t>кг д.в. на 1 га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</si>
  <si>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</si>
  <si>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</si>
  <si>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</si>
  <si>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</si>
  <si>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</si>
  <si>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</si>
  <si>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</si>
  <si>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</si>
  <si>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</si>
  <si>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</si>
  <si>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</si>
  <si>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</si>
  <si>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</si>
  <si>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</si>
  <si>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</si>
  <si>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</si>
  <si>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</si>
  <si>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</si>
  <si>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</si>
  <si>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</si>
  <si>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</si>
  <si>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Всего по республике</t>
  </si>
  <si>
    <t>Площадь сева в сельхозпредприятиях и КФХ в 2011 г. фактическая, га</t>
  </si>
  <si>
    <t xml:space="preserve">% </t>
  </si>
  <si>
    <t>Муниципальные                 районы</t>
  </si>
  <si>
    <t>Завезено минеральных удобрений*</t>
  </si>
  <si>
    <t>тонн физ. вес</t>
  </si>
  <si>
    <t>тонн в д.в.</t>
  </si>
  <si>
    <t xml:space="preserve">Потребность в удобрениях, тонн д.в. </t>
  </si>
  <si>
    <t>* - по данным ФГУ государственный центр агрохимической службы "Чувашский"</t>
  </si>
  <si>
    <t>КУП ЧР "Продовольственный фонд Чувашской Республики"</t>
  </si>
  <si>
    <t xml:space="preserve">ИНФОРМАЦИЯ </t>
  </si>
  <si>
    <t>о завозе минеральных удобрений в Чувашскую Республику</t>
  </si>
  <si>
    <t>(оперативные данные на 25.01.2012)</t>
  </si>
  <si>
    <t>(оперативные данные на 31.01.2012)</t>
  </si>
  <si>
    <t>(оперативные данные на 07.02.2012)</t>
  </si>
  <si>
    <t>Итого</t>
  </si>
  <si>
    <t>завезено</t>
  </si>
  <si>
    <t>остаток</t>
  </si>
  <si>
    <t>законтрактов.</t>
  </si>
  <si>
    <t>(оперативные данные на 14.02.2012)</t>
  </si>
  <si>
    <t>На соотв. дату прошлого года</t>
  </si>
  <si>
    <t>(оперативные данные на 27.02.2012)</t>
  </si>
  <si>
    <t>(оперативные данные на 29.02.2012)</t>
  </si>
  <si>
    <t>%</t>
  </si>
  <si>
    <t>план, тонн д.в.</t>
  </si>
  <si>
    <t>факт, тонн д.в.</t>
  </si>
  <si>
    <t>Справочно: на соотв.                             дату 2011 г.</t>
  </si>
  <si>
    <t>(оперативные данные на 05.03.2012)</t>
  </si>
  <si>
    <t>(оперативные данные на 07.03.2012)</t>
  </si>
  <si>
    <t>законтракт.</t>
  </si>
  <si>
    <t>(оперативные данные на 11.03.2012)</t>
  </si>
  <si>
    <t>Динамика цен на удобрения в Чувашской Республике</t>
  </si>
  <si>
    <t>Наименование удобрений</t>
  </si>
  <si>
    <t>цена на 01.03.2012</t>
  </si>
  <si>
    <t>цена на 01.03.2011</t>
  </si>
  <si>
    <t>Рост, %</t>
  </si>
  <si>
    <t>селитра аммиачная</t>
  </si>
  <si>
    <t>NPK 13:19:19</t>
  </si>
  <si>
    <t>азофоска</t>
  </si>
  <si>
    <t>диаммофоска</t>
  </si>
  <si>
    <t>(оперативные данные на 14.03.2012)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</si>
</sst>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#,##0.0"/>
    <numFmt numFmtId="175" formatCode="0.0%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TimesET"/>
      <family val="0"/>
    </font>
    <font>
      <sz val="10"/>
      <name val="TimesET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17" applyNumberFormat="1" applyFont="1" applyFill="1" applyBorder="1" applyAlignment="1">
      <alignment vertical="top" wrapText="1"/>
    </xf>
    <xf numFmtId="3" fontId="2" fillId="0" borderId="1" xfId="17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5" fontId="4" fillId="0" borderId="2" xfId="17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3" fontId="4" fillId="2" borderId="2" xfId="0" applyNumberFormat="1" applyFont="1" applyFill="1" applyBorder="1" applyAlignment="1">
      <alignment vertical="top" wrapText="1"/>
    </xf>
    <xf numFmtId="175" fontId="4" fillId="2" borderId="2" xfId="17" applyNumberFormat="1" applyFont="1" applyFill="1" applyBorder="1" applyAlignment="1">
      <alignment vertical="top" wrapText="1"/>
    </xf>
    <xf numFmtId="174" fontId="4" fillId="0" borderId="2" xfId="0" applyNumberFormat="1" applyFont="1" applyBorder="1" applyAlignment="1">
      <alignment vertical="top" wrapText="1"/>
    </xf>
    <xf numFmtId="174" fontId="4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vertical="center" wrapText="1"/>
    </xf>
    <xf numFmtId="175" fontId="4" fillId="0" borderId="2" xfId="17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174" fontId="4" fillId="2" borderId="2" xfId="0" applyNumberFormat="1" applyFont="1" applyFill="1" applyBorder="1" applyAlignment="1">
      <alignment vertical="center" wrapText="1"/>
    </xf>
    <xf numFmtId="175" fontId="4" fillId="2" borderId="2" xfId="17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vertical="center"/>
    </xf>
    <xf numFmtId="175" fontId="4" fillId="0" borderId="2" xfId="17" applyNumberFormat="1" applyFont="1" applyBorder="1" applyAlignment="1">
      <alignment vertical="center"/>
    </xf>
    <xf numFmtId="175" fontId="4" fillId="2" borderId="2" xfId="17" applyNumberFormat="1" applyFont="1" applyFill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75" fontId="0" fillId="0" borderId="1" xfId="17" applyNumberFormat="1" applyBorder="1" applyAlignment="1">
      <alignment vertical="top" wrapText="1"/>
    </xf>
    <xf numFmtId="175" fontId="0" fillId="0" borderId="1" xfId="17" applyNumberForma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workbookViewId="0" topLeftCell="A1">
      <selection activeCell="A5" sqref="A5:B30"/>
    </sheetView>
  </sheetViews>
  <sheetFormatPr defaultColWidth="9.00390625" defaultRowHeight="12.75"/>
  <cols>
    <col min="1" max="1" width="4.75390625" style="1" customWidth="1"/>
    <col min="2" max="2" width="16.125" style="1" customWidth="1"/>
    <col min="3" max="3" width="12.625" style="1" customWidth="1"/>
    <col min="4" max="5" width="12.00390625" style="1" customWidth="1"/>
    <col min="6" max="7" width="12.625" style="1" customWidth="1"/>
    <col min="8" max="8" width="11.25390625" style="1" customWidth="1"/>
    <col min="9" max="10" width="9.125" style="1" customWidth="1"/>
    <col min="11" max="11" width="8.875" style="1" customWidth="1"/>
    <col min="12" max="16384" width="9.125" style="1" customWidth="1"/>
  </cols>
  <sheetData>
    <row r="1" spans="1:8" ht="12.7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1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2</v>
      </c>
      <c r="B3" s="46"/>
      <c r="C3" s="46"/>
      <c r="D3" s="46"/>
      <c r="E3" s="46"/>
      <c r="F3" s="46"/>
      <c r="G3" s="46"/>
      <c r="H3" s="46"/>
    </row>
    <row r="5" spans="1:8" ht="12.75">
      <c r="A5" s="43" t="s">
        <v>3</v>
      </c>
      <c r="B5" s="43" t="s">
        <v>4</v>
      </c>
      <c r="C5" s="47" t="s">
        <v>34</v>
      </c>
      <c r="D5" s="47"/>
      <c r="E5" s="47"/>
      <c r="F5" s="47"/>
      <c r="G5" s="47"/>
      <c r="H5" s="43" t="s">
        <v>5</v>
      </c>
    </row>
    <row r="6" spans="1:8" ht="51">
      <c r="A6" s="44"/>
      <c r="B6" s="44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44"/>
    </row>
    <row r="7" spans="1:8" ht="25.5">
      <c r="A7" s="44"/>
      <c r="B7" s="44"/>
      <c r="C7" s="2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H7" s="44"/>
    </row>
    <row r="8" spans="1:8" ht="12.75">
      <c r="A8" s="45"/>
      <c r="B8" s="45"/>
      <c r="C8" s="2">
        <v>50</v>
      </c>
      <c r="D8" s="2">
        <v>150</v>
      </c>
      <c r="E8" s="2">
        <v>130</v>
      </c>
      <c r="F8" s="2">
        <v>140</v>
      </c>
      <c r="G8" s="6">
        <v>19.91</v>
      </c>
      <c r="H8" s="45"/>
    </row>
    <row r="9" spans="1:8" ht="15" customHeight="1">
      <c r="A9" s="2">
        <v>1</v>
      </c>
      <c r="B9" s="3" t="s">
        <v>12</v>
      </c>
      <c r="C9" s="4">
        <v>16353</v>
      </c>
      <c r="D9" s="4">
        <v>63</v>
      </c>
      <c r="E9" s="4">
        <v>10</v>
      </c>
      <c r="F9" s="4">
        <v>0</v>
      </c>
      <c r="G9" s="4">
        <v>3379</v>
      </c>
      <c r="H9" s="4">
        <f aca="true" t="shared" si="0" ref="H9:H29">(C9*$C$8+D9*$D$8+E9*$E$8+F9*$F$8+G9*$G$8)/1000</f>
        <v>895.67589</v>
      </c>
    </row>
    <row r="10" spans="1:8" ht="15" customHeight="1">
      <c r="A10" s="2">
        <v>2</v>
      </c>
      <c r="B10" s="3" t="s">
        <v>13</v>
      </c>
      <c r="C10" s="4">
        <v>8459</v>
      </c>
      <c r="D10" s="4">
        <v>1315</v>
      </c>
      <c r="E10" s="4">
        <v>95</v>
      </c>
      <c r="F10" s="4">
        <v>6</v>
      </c>
      <c r="G10" s="4">
        <v>4889</v>
      </c>
      <c r="H10" s="4">
        <f t="shared" si="0"/>
        <v>730.72999</v>
      </c>
    </row>
    <row r="11" spans="1:8" ht="15" customHeight="1">
      <c r="A11" s="2">
        <v>3</v>
      </c>
      <c r="B11" s="3" t="s">
        <v>14</v>
      </c>
      <c r="C11" s="4">
        <v>17622</v>
      </c>
      <c r="D11" s="4">
        <v>1988</v>
      </c>
      <c r="E11" s="4">
        <v>281</v>
      </c>
      <c r="F11" s="4">
        <v>995</v>
      </c>
      <c r="G11" s="4">
        <v>9620</v>
      </c>
      <c r="H11" s="4">
        <f t="shared" si="0"/>
        <v>1546.6642</v>
      </c>
    </row>
    <row r="12" spans="1:8" ht="15" customHeight="1">
      <c r="A12" s="2">
        <v>4</v>
      </c>
      <c r="B12" s="3" t="s">
        <v>15</v>
      </c>
      <c r="C12" s="4">
        <v>14806</v>
      </c>
      <c r="D12" s="4">
        <v>1610</v>
      </c>
      <c r="E12" s="4">
        <v>17</v>
      </c>
      <c r="F12" s="4">
        <v>220</v>
      </c>
      <c r="G12" s="4">
        <v>11874</v>
      </c>
      <c r="H12" s="4">
        <f t="shared" si="0"/>
        <v>1251.22134</v>
      </c>
    </row>
    <row r="13" spans="1:8" ht="15" customHeight="1">
      <c r="A13" s="2">
        <v>5</v>
      </c>
      <c r="B13" s="3" t="s">
        <v>16</v>
      </c>
      <c r="C13" s="4">
        <v>8410</v>
      </c>
      <c r="D13" s="4">
        <v>165</v>
      </c>
      <c r="E13" s="4">
        <v>26</v>
      </c>
      <c r="F13" s="4">
        <v>0</v>
      </c>
      <c r="G13" s="4">
        <v>6793</v>
      </c>
      <c r="H13" s="4">
        <f t="shared" si="0"/>
        <v>583.87863</v>
      </c>
    </row>
    <row r="14" spans="1:8" ht="15" customHeight="1">
      <c r="A14" s="2">
        <v>6</v>
      </c>
      <c r="B14" s="3" t="s">
        <v>17</v>
      </c>
      <c r="C14" s="4">
        <v>13990</v>
      </c>
      <c r="D14" s="4">
        <v>649</v>
      </c>
      <c r="E14" s="4">
        <v>36</v>
      </c>
      <c r="F14" s="4">
        <v>264</v>
      </c>
      <c r="G14" s="4">
        <v>8314</v>
      </c>
      <c r="H14" s="4">
        <f t="shared" si="0"/>
        <v>1004.02174</v>
      </c>
    </row>
    <row r="15" spans="1:8" ht="15" customHeight="1">
      <c r="A15" s="2">
        <v>7</v>
      </c>
      <c r="B15" s="3" t="s">
        <v>18</v>
      </c>
      <c r="C15" s="4">
        <v>11012</v>
      </c>
      <c r="D15" s="4">
        <v>1043</v>
      </c>
      <c r="E15" s="4">
        <v>54</v>
      </c>
      <c r="F15" s="4">
        <v>239</v>
      </c>
      <c r="G15" s="4">
        <v>3703</v>
      </c>
      <c r="H15" s="4">
        <f t="shared" si="0"/>
        <v>821.25673</v>
      </c>
    </row>
    <row r="16" spans="1:8" ht="15" customHeight="1">
      <c r="A16" s="2">
        <v>8</v>
      </c>
      <c r="B16" s="3" t="s">
        <v>19</v>
      </c>
      <c r="C16" s="4">
        <v>14634</v>
      </c>
      <c r="D16" s="4">
        <v>2330</v>
      </c>
      <c r="E16" s="4">
        <v>264</v>
      </c>
      <c r="F16" s="4">
        <v>273</v>
      </c>
      <c r="G16" s="4">
        <v>8838</v>
      </c>
      <c r="H16" s="4">
        <f t="shared" si="0"/>
        <v>1329.70458</v>
      </c>
    </row>
    <row r="17" spans="1:8" ht="15" customHeight="1">
      <c r="A17" s="2">
        <v>9</v>
      </c>
      <c r="B17" s="3" t="s">
        <v>20</v>
      </c>
      <c r="C17" s="4">
        <v>12230</v>
      </c>
      <c r="D17" s="4">
        <v>731</v>
      </c>
      <c r="E17" s="4">
        <v>30</v>
      </c>
      <c r="F17" s="4">
        <v>30</v>
      </c>
      <c r="G17" s="4">
        <v>5920</v>
      </c>
      <c r="H17" s="4">
        <f t="shared" si="0"/>
        <v>847.1171999999999</v>
      </c>
    </row>
    <row r="18" spans="1:8" ht="15" customHeight="1">
      <c r="A18" s="2">
        <v>10</v>
      </c>
      <c r="B18" s="3" t="s">
        <v>21</v>
      </c>
      <c r="C18" s="4">
        <v>6237</v>
      </c>
      <c r="D18" s="4">
        <v>16</v>
      </c>
      <c r="E18" s="4">
        <v>3</v>
      </c>
      <c r="F18" s="4">
        <v>57</v>
      </c>
      <c r="G18" s="4">
        <v>4869</v>
      </c>
      <c r="H18" s="4">
        <f t="shared" si="0"/>
        <v>419.56179</v>
      </c>
    </row>
    <row r="19" spans="1:8" ht="27.75" customHeight="1">
      <c r="A19" s="2">
        <v>11</v>
      </c>
      <c r="B19" s="3" t="s">
        <v>22</v>
      </c>
      <c r="C19" s="4">
        <v>7746</v>
      </c>
      <c r="D19" s="4">
        <v>536</v>
      </c>
      <c r="E19" s="4">
        <v>27</v>
      </c>
      <c r="F19" s="4">
        <v>320</v>
      </c>
      <c r="G19" s="4">
        <v>4125</v>
      </c>
      <c r="H19" s="4">
        <f t="shared" si="0"/>
        <v>598.13875</v>
      </c>
    </row>
    <row r="20" spans="1:8" ht="15" customHeight="1">
      <c r="A20" s="2">
        <v>12</v>
      </c>
      <c r="B20" s="3" t="s">
        <v>23</v>
      </c>
      <c r="C20" s="4">
        <v>15371</v>
      </c>
      <c r="D20" s="4">
        <v>1288</v>
      </c>
      <c r="E20" s="4">
        <v>228</v>
      </c>
      <c r="F20" s="4">
        <v>0</v>
      </c>
      <c r="G20" s="4">
        <v>8567</v>
      </c>
      <c r="H20" s="4">
        <f t="shared" si="0"/>
        <v>1161.95897</v>
      </c>
    </row>
    <row r="21" spans="1:8" ht="15" customHeight="1">
      <c r="A21" s="2">
        <v>13</v>
      </c>
      <c r="B21" s="3" t="s">
        <v>24</v>
      </c>
      <c r="C21" s="4">
        <v>17558</v>
      </c>
      <c r="D21" s="4">
        <v>16</v>
      </c>
      <c r="E21" s="4">
        <v>1</v>
      </c>
      <c r="F21" s="4">
        <v>70</v>
      </c>
      <c r="G21" s="4">
        <v>8555</v>
      </c>
      <c r="H21" s="4">
        <f t="shared" si="0"/>
        <v>1060.56005</v>
      </c>
    </row>
    <row r="22" spans="1:8" ht="15" customHeight="1">
      <c r="A22" s="2">
        <v>14</v>
      </c>
      <c r="B22" s="3" t="s">
        <v>25</v>
      </c>
      <c r="C22" s="4">
        <v>15813</v>
      </c>
      <c r="D22" s="4">
        <v>1428</v>
      </c>
      <c r="E22" s="4">
        <v>65</v>
      </c>
      <c r="F22" s="4">
        <v>396</v>
      </c>
      <c r="G22" s="4">
        <v>4931</v>
      </c>
      <c r="H22" s="4">
        <f t="shared" si="0"/>
        <v>1166.9162099999999</v>
      </c>
    </row>
    <row r="23" spans="1:8" ht="15" customHeight="1">
      <c r="A23" s="2">
        <v>15</v>
      </c>
      <c r="B23" s="3" t="s">
        <v>26</v>
      </c>
      <c r="C23" s="4">
        <v>17680</v>
      </c>
      <c r="D23" s="4">
        <v>341</v>
      </c>
      <c r="E23" s="4">
        <v>89</v>
      </c>
      <c r="F23" s="4">
        <v>27</v>
      </c>
      <c r="G23" s="4">
        <v>6187</v>
      </c>
      <c r="H23" s="4">
        <f t="shared" si="0"/>
        <v>1073.68317</v>
      </c>
    </row>
    <row r="24" spans="1:8" ht="15" customHeight="1">
      <c r="A24" s="2">
        <v>16</v>
      </c>
      <c r="B24" s="3" t="s">
        <v>27</v>
      </c>
      <c r="C24" s="4">
        <v>13879</v>
      </c>
      <c r="D24" s="4">
        <v>203</v>
      </c>
      <c r="E24" s="4">
        <v>71</v>
      </c>
      <c r="F24" s="4">
        <v>0</v>
      </c>
      <c r="G24" s="4">
        <v>10469</v>
      </c>
      <c r="H24" s="4">
        <f t="shared" si="0"/>
        <v>942.0677900000001</v>
      </c>
    </row>
    <row r="25" spans="1:8" ht="15" customHeight="1">
      <c r="A25" s="2">
        <v>17</v>
      </c>
      <c r="B25" s="3" t="s">
        <v>28</v>
      </c>
      <c r="C25" s="4">
        <v>11674</v>
      </c>
      <c r="D25" s="4">
        <v>332</v>
      </c>
      <c r="E25" s="4">
        <v>40</v>
      </c>
      <c r="F25" s="4">
        <v>214</v>
      </c>
      <c r="G25" s="4">
        <v>3965</v>
      </c>
      <c r="H25" s="4">
        <f t="shared" si="0"/>
        <v>747.60315</v>
      </c>
    </row>
    <row r="26" spans="1:8" ht="15" customHeight="1">
      <c r="A26" s="2">
        <v>18</v>
      </c>
      <c r="B26" s="3" t="s">
        <v>29</v>
      </c>
      <c r="C26" s="4">
        <v>4326</v>
      </c>
      <c r="D26" s="4">
        <v>257</v>
      </c>
      <c r="E26" s="4">
        <v>38</v>
      </c>
      <c r="F26" s="4">
        <v>117</v>
      </c>
      <c r="G26" s="4">
        <v>3062</v>
      </c>
      <c r="H26" s="4">
        <f t="shared" si="0"/>
        <v>337.13442</v>
      </c>
    </row>
    <row r="27" spans="1:8" ht="15" customHeight="1">
      <c r="A27" s="2">
        <v>19</v>
      </c>
      <c r="B27" s="3" t="s">
        <v>30</v>
      </c>
      <c r="C27" s="4">
        <v>13517</v>
      </c>
      <c r="D27" s="4">
        <v>689</v>
      </c>
      <c r="E27" s="4">
        <v>6</v>
      </c>
      <c r="F27" s="4">
        <v>17</v>
      </c>
      <c r="G27" s="4">
        <v>13512</v>
      </c>
      <c r="H27" s="4">
        <f t="shared" si="0"/>
        <v>1051.38392</v>
      </c>
    </row>
    <row r="28" spans="1:8" ht="15" customHeight="1">
      <c r="A28" s="2">
        <v>20</v>
      </c>
      <c r="B28" s="3" t="s">
        <v>31</v>
      </c>
      <c r="C28" s="4">
        <v>19165</v>
      </c>
      <c r="D28" s="4">
        <v>1426</v>
      </c>
      <c r="E28" s="4">
        <v>337</v>
      </c>
      <c r="F28" s="4">
        <v>525</v>
      </c>
      <c r="G28" s="4">
        <v>14161</v>
      </c>
      <c r="H28" s="4">
        <f t="shared" si="0"/>
        <v>1571.40551</v>
      </c>
    </row>
    <row r="29" spans="1:8" ht="15" customHeight="1">
      <c r="A29" s="2">
        <v>21</v>
      </c>
      <c r="B29" s="3" t="s">
        <v>32</v>
      </c>
      <c r="C29" s="4">
        <v>13132</v>
      </c>
      <c r="D29" s="4">
        <v>666</v>
      </c>
      <c r="E29" s="4">
        <v>77</v>
      </c>
      <c r="F29" s="4">
        <v>0</v>
      </c>
      <c r="G29" s="4">
        <v>4660</v>
      </c>
      <c r="H29" s="4">
        <f t="shared" si="0"/>
        <v>859.2905999999999</v>
      </c>
    </row>
    <row r="30" spans="1:8" ht="15" customHeight="1">
      <c r="A30" s="42" t="s">
        <v>33</v>
      </c>
      <c r="B30" s="42"/>
      <c r="C30" s="5">
        <f aca="true" t="shared" si="1" ref="C30:H30">SUM(C9:C29)</f>
        <v>273614</v>
      </c>
      <c r="D30" s="5">
        <f t="shared" si="1"/>
        <v>17092</v>
      </c>
      <c r="E30" s="5">
        <f t="shared" si="1"/>
        <v>1795</v>
      </c>
      <c r="F30" s="5">
        <f t="shared" si="1"/>
        <v>3770</v>
      </c>
      <c r="G30" s="5">
        <f t="shared" si="1"/>
        <v>150393</v>
      </c>
      <c r="H30" s="5">
        <f t="shared" si="1"/>
        <v>19999.97463</v>
      </c>
    </row>
  </sheetData>
  <mergeCells count="8">
    <mergeCell ref="A30:B30"/>
    <mergeCell ref="H5:H8"/>
    <mergeCell ref="A1:H1"/>
    <mergeCell ref="A2:H2"/>
    <mergeCell ref="A3:H3"/>
    <mergeCell ref="C5:G5"/>
    <mergeCell ref="A5:A8"/>
    <mergeCell ref="B5:B8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&amp;L&amp;"TimesET,курсив"&amp;7&amp;Z&amp;F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L6" sqref="L6"/>
    </sheetView>
  </sheetViews>
  <sheetFormatPr defaultColWidth="9.00390625" defaultRowHeight="12.75"/>
  <cols>
    <col min="1" max="1" width="4.25390625" style="8" customWidth="1"/>
    <col min="2" max="2" width="19.375" style="8" customWidth="1"/>
    <col min="3" max="3" width="11.00390625" style="8" customWidth="1"/>
    <col min="4" max="5" width="9.875" style="8" customWidth="1"/>
    <col min="6" max="6" width="7.625" style="8" customWidth="1"/>
    <col min="7" max="8" width="8.375" style="8" customWidth="1"/>
    <col min="9" max="9" width="7.625" style="8" customWidth="1"/>
    <col min="10" max="16384" width="9.125" style="8" customWidth="1"/>
  </cols>
  <sheetData>
    <row r="1" spans="1:9" ht="12.7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63</v>
      </c>
      <c r="B3" s="57"/>
      <c r="C3" s="57"/>
      <c r="D3" s="57"/>
      <c r="E3" s="57"/>
      <c r="F3" s="57"/>
      <c r="G3" s="57"/>
      <c r="H3" s="57"/>
      <c r="I3" s="57"/>
    </row>
    <row r="5" spans="1:9" s="9" customFormat="1" ht="29.25" customHeight="1">
      <c r="A5" s="70" t="s">
        <v>3</v>
      </c>
      <c r="B5" s="70" t="s">
        <v>36</v>
      </c>
      <c r="C5" s="69" t="s">
        <v>40</v>
      </c>
      <c r="D5" s="69" t="s">
        <v>37</v>
      </c>
      <c r="E5" s="69"/>
      <c r="F5" s="69" t="s">
        <v>35</v>
      </c>
      <c r="G5" s="69" t="s">
        <v>59</v>
      </c>
      <c r="H5" s="69"/>
      <c r="I5" s="69"/>
    </row>
    <row r="6" spans="1:9" s="9" customFormat="1" ht="27.75" customHeight="1">
      <c r="A6" s="70"/>
      <c r="B6" s="70"/>
      <c r="C6" s="69"/>
      <c r="D6" s="21" t="s">
        <v>38</v>
      </c>
      <c r="E6" s="21" t="s">
        <v>39</v>
      </c>
      <c r="F6" s="69"/>
      <c r="G6" s="21" t="s">
        <v>57</v>
      </c>
      <c r="H6" s="21" t="s">
        <v>58</v>
      </c>
      <c r="I6" s="21" t="s">
        <v>56</v>
      </c>
    </row>
    <row r="7" spans="1:10" s="7" customFormat="1" ht="15" customHeight="1">
      <c r="A7" s="22">
        <v>1</v>
      </c>
      <c r="B7" s="23" t="s">
        <v>12</v>
      </c>
      <c r="C7" s="24">
        <f>'потребность 2012'!H9</f>
        <v>895.67589</v>
      </c>
      <c r="D7" s="25">
        <v>366</v>
      </c>
      <c r="E7" s="25">
        <v>125.6</v>
      </c>
      <c r="F7" s="26">
        <f aca="true" t="shared" si="0" ref="F7:F28">E7/C7</f>
        <v>0.14022929655949543</v>
      </c>
      <c r="G7" s="32">
        <v>832.634315721054</v>
      </c>
      <c r="H7" s="35">
        <v>60.14</v>
      </c>
      <c r="I7" s="33">
        <f aca="true" t="shared" si="1" ref="I7:I28">H7/G7</f>
        <v>0.07222858686519458</v>
      </c>
      <c r="J7" s="27"/>
    </row>
    <row r="8" spans="1:10" s="7" customFormat="1" ht="15" customHeight="1">
      <c r="A8" s="22">
        <v>2</v>
      </c>
      <c r="B8" s="23" t="s">
        <v>13</v>
      </c>
      <c r="C8" s="24">
        <f>'потребность 2012'!H10</f>
        <v>730.72999</v>
      </c>
      <c r="D8" s="25">
        <v>215</v>
      </c>
      <c r="E8" s="25">
        <v>96.1</v>
      </c>
      <c r="F8" s="26">
        <f t="shared" si="0"/>
        <v>0.13151232509288416</v>
      </c>
      <c r="G8" s="32">
        <v>652.741049894805</v>
      </c>
      <c r="H8" s="35">
        <v>252.2</v>
      </c>
      <c r="I8" s="33">
        <f t="shared" si="1"/>
        <v>0.3863706749263652</v>
      </c>
      <c r="J8" s="27"/>
    </row>
    <row r="9" spans="1:10" s="7" customFormat="1" ht="15" customHeight="1">
      <c r="A9" s="22">
        <v>3</v>
      </c>
      <c r="B9" s="23" t="s">
        <v>14</v>
      </c>
      <c r="C9" s="24">
        <f>'потребность 2012'!H11</f>
        <v>1546.6642</v>
      </c>
      <c r="D9" s="25">
        <v>700</v>
      </c>
      <c r="E9" s="25">
        <v>295.5</v>
      </c>
      <c r="F9" s="26">
        <f t="shared" si="0"/>
        <v>0.19105633918467887</v>
      </c>
      <c r="G9" s="32">
        <v>1425.6694497969356</v>
      </c>
      <c r="H9" s="35">
        <v>557.75</v>
      </c>
      <c r="I9" s="33">
        <f t="shared" si="1"/>
        <v>0.39121971792230154</v>
      </c>
      <c r="J9" s="27"/>
    </row>
    <row r="10" spans="1:10" s="7" customFormat="1" ht="15" customHeight="1">
      <c r="A10" s="22">
        <v>4</v>
      </c>
      <c r="B10" s="23" t="s">
        <v>15</v>
      </c>
      <c r="C10" s="24">
        <f>'потребность 2012'!H12</f>
        <v>1251.22134</v>
      </c>
      <c r="D10" s="25">
        <v>978</v>
      </c>
      <c r="E10" s="25">
        <v>449.6</v>
      </c>
      <c r="F10" s="26">
        <f t="shared" si="0"/>
        <v>0.35932890978346005</v>
      </c>
      <c r="G10" s="32">
        <v>1105.2977394100617</v>
      </c>
      <c r="H10" s="35">
        <v>1260.418</v>
      </c>
      <c r="I10" s="33">
        <f t="shared" si="1"/>
        <v>1.1403425113967316</v>
      </c>
      <c r="J10" s="27"/>
    </row>
    <row r="11" spans="1:10" s="7" customFormat="1" ht="15" customHeight="1">
      <c r="A11" s="22">
        <v>5</v>
      </c>
      <c r="B11" s="23" t="s">
        <v>16</v>
      </c>
      <c r="C11" s="24">
        <f>'потребность 2012'!H13</f>
        <v>583.87863</v>
      </c>
      <c r="D11" s="25">
        <v>112</v>
      </c>
      <c r="E11" s="25">
        <v>41.6</v>
      </c>
      <c r="F11" s="26">
        <f t="shared" si="0"/>
        <v>0.07124768378661162</v>
      </c>
      <c r="G11" s="32">
        <v>477.2881993739629</v>
      </c>
      <c r="H11" s="35">
        <v>118.3885</v>
      </c>
      <c r="I11" s="33">
        <f t="shared" si="1"/>
        <v>0.2480440542114487</v>
      </c>
      <c r="J11" s="27"/>
    </row>
    <row r="12" spans="1:10" s="7" customFormat="1" ht="15" customHeight="1">
      <c r="A12" s="22">
        <v>6</v>
      </c>
      <c r="B12" s="23" t="s">
        <v>17</v>
      </c>
      <c r="C12" s="24">
        <f>'потребность 2012'!H14</f>
        <v>1004.02174</v>
      </c>
      <c r="D12" s="25">
        <v>576</v>
      </c>
      <c r="E12" s="25">
        <v>221.6</v>
      </c>
      <c r="F12" s="26">
        <f t="shared" si="0"/>
        <v>0.2207123523042439</v>
      </c>
      <c r="G12" s="32">
        <v>987.3338692848463</v>
      </c>
      <c r="H12" s="35">
        <v>194.97</v>
      </c>
      <c r="I12" s="33">
        <f t="shared" si="1"/>
        <v>0.19747119598077018</v>
      </c>
      <c r="J12" s="27"/>
    </row>
    <row r="13" spans="1:10" s="7" customFormat="1" ht="15" customHeight="1">
      <c r="A13" s="22">
        <v>7</v>
      </c>
      <c r="B13" s="23" t="s">
        <v>18</v>
      </c>
      <c r="C13" s="24">
        <f>'потребность 2012'!H15</f>
        <v>821.25673</v>
      </c>
      <c r="D13" s="25">
        <v>406</v>
      </c>
      <c r="E13" s="25">
        <v>195.8</v>
      </c>
      <c r="F13" s="26">
        <f t="shared" si="0"/>
        <v>0.2384150934142117</v>
      </c>
      <c r="G13" s="32">
        <v>515.5961890426423</v>
      </c>
      <c r="H13" s="35">
        <v>173.6785</v>
      </c>
      <c r="I13" s="33">
        <f t="shared" si="1"/>
        <v>0.336849852056676</v>
      </c>
      <c r="J13" s="27"/>
    </row>
    <row r="14" spans="1:10" s="7" customFormat="1" ht="15" customHeight="1">
      <c r="A14" s="22">
        <v>8</v>
      </c>
      <c r="B14" s="23" t="s">
        <v>19</v>
      </c>
      <c r="C14" s="24">
        <f>'потребность 2012'!H16</f>
        <v>1329.70458</v>
      </c>
      <c r="D14" s="25">
        <v>1200</v>
      </c>
      <c r="E14" s="25">
        <v>596</v>
      </c>
      <c r="F14" s="26">
        <f t="shared" si="0"/>
        <v>0.44821985948187076</v>
      </c>
      <c r="G14" s="32">
        <v>1044.8637525480622</v>
      </c>
      <c r="H14" s="35">
        <v>362.4889999999999</v>
      </c>
      <c r="I14" s="33">
        <f t="shared" si="1"/>
        <v>0.3469246579910676</v>
      </c>
      <c r="J14" s="27"/>
    </row>
    <row r="15" spans="1:10" s="7" customFormat="1" ht="15" customHeight="1">
      <c r="A15" s="22">
        <v>9</v>
      </c>
      <c r="B15" s="23" t="s">
        <v>20</v>
      </c>
      <c r="C15" s="24">
        <f>'потребность 2012'!H17</f>
        <v>847.1171999999999</v>
      </c>
      <c r="D15" s="25">
        <v>369</v>
      </c>
      <c r="E15" s="25">
        <v>155.1</v>
      </c>
      <c r="F15" s="26">
        <f t="shared" si="0"/>
        <v>0.1830915486074418</v>
      </c>
      <c r="G15" s="32">
        <v>538.1794802956013</v>
      </c>
      <c r="H15" s="35">
        <v>273.2975</v>
      </c>
      <c r="I15" s="33">
        <f t="shared" si="1"/>
        <v>0.5078185066622909</v>
      </c>
      <c r="J15" s="27"/>
    </row>
    <row r="16" spans="1:10" s="7" customFormat="1" ht="15" customHeight="1">
      <c r="A16" s="22">
        <v>10</v>
      </c>
      <c r="B16" s="23" t="s">
        <v>21</v>
      </c>
      <c r="C16" s="24">
        <f>'потребность 2012'!H18</f>
        <v>419.56179</v>
      </c>
      <c r="D16" s="25">
        <v>398</v>
      </c>
      <c r="E16" s="25">
        <v>153.2</v>
      </c>
      <c r="F16" s="26">
        <f t="shared" si="0"/>
        <v>0.36514287919307425</v>
      </c>
      <c r="G16" s="32">
        <v>438.9237637480114</v>
      </c>
      <c r="H16" s="35">
        <v>126.1</v>
      </c>
      <c r="I16" s="33">
        <f t="shared" si="1"/>
        <v>0.2872936268549695</v>
      </c>
      <c r="J16" s="27"/>
    </row>
    <row r="17" spans="1:10" s="7" customFormat="1" ht="15" customHeight="1">
      <c r="A17" s="22">
        <v>11</v>
      </c>
      <c r="B17" s="23" t="s">
        <v>22</v>
      </c>
      <c r="C17" s="24">
        <f>'потребность 2012'!H19</f>
        <v>598.13875</v>
      </c>
      <c r="D17" s="25">
        <v>188</v>
      </c>
      <c r="E17" s="25">
        <v>82.6</v>
      </c>
      <c r="F17" s="26">
        <f t="shared" si="0"/>
        <v>0.13809504901663702</v>
      </c>
      <c r="G17" s="32">
        <v>514.3167473444742</v>
      </c>
      <c r="H17" s="35">
        <v>285.7135</v>
      </c>
      <c r="I17" s="33">
        <f t="shared" si="1"/>
        <v>0.5555205065267641</v>
      </c>
      <c r="J17" s="27"/>
    </row>
    <row r="18" spans="1:10" s="7" customFormat="1" ht="15" customHeight="1">
      <c r="A18" s="22">
        <v>12</v>
      </c>
      <c r="B18" s="23" t="s">
        <v>23</v>
      </c>
      <c r="C18" s="24">
        <f>'потребность 2012'!H20</f>
        <v>1161.95897</v>
      </c>
      <c r="D18" s="25">
        <v>241</v>
      </c>
      <c r="E18" s="25">
        <v>121.1</v>
      </c>
      <c r="F18" s="26">
        <f t="shared" si="0"/>
        <v>0.10422054747767902</v>
      </c>
      <c r="G18" s="32">
        <v>856.1346492653472</v>
      </c>
      <c r="H18" s="35">
        <v>168.392</v>
      </c>
      <c r="I18" s="33">
        <f t="shared" si="1"/>
        <v>0.1966886869308442</v>
      </c>
      <c r="J18" s="27"/>
    </row>
    <row r="19" spans="1:10" s="7" customFormat="1" ht="15" customHeight="1">
      <c r="A19" s="22">
        <v>13</v>
      </c>
      <c r="B19" s="23" t="s">
        <v>24</v>
      </c>
      <c r="C19" s="24">
        <f>'потребность 2012'!H21</f>
        <v>1060.56005</v>
      </c>
      <c r="D19" s="25">
        <v>581</v>
      </c>
      <c r="E19" s="25">
        <v>224.5</v>
      </c>
      <c r="F19" s="26">
        <f t="shared" si="0"/>
        <v>0.21168061157875973</v>
      </c>
      <c r="G19" s="32">
        <v>829.7555719001757</v>
      </c>
      <c r="H19" s="35">
        <v>431.65</v>
      </c>
      <c r="I19" s="33">
        <f t="shared" si="1"/>
        <v>0.5202134394970112</v>
      </c>
      <c r="J19" s="27"/>
    </row>
    <row r="20" spans="1:10" s="7" customFormat="1" ht="15" customHeight="1">
      <c r="A20" s="22">
        <v>14</v>
      </c>
      <c r="B20" s="23" t="s">
        <v>25</v>
      </c>
      <c r="C20" s="24">
        <f>'потребность 2012'!H22</f>
        <v>1166.9162099999999</v>
      </c>
      <c r="D20" s="25">
        <v>461</v>
      </c>
      <c r="E20" s="25">
        <v>199.8</v>
      </c>
      <c r="F20" s="26">
        <f t="shared" si="0"/>
        <v>0.17122051976636782</v>
      </c>
      <c r="G20" s="32">
        <v>742.885243658382</v>
      </c>
      <c r="H20" s="35">
        <v>406.915</v>
      </c>
      <c r="I20" s="33">
        <f t="shared" si="1"/>
        <v>0.5477494720397503</v>
      </c>
      <c r="J20" s="27"/>
    </row>
    <row r="21" spans="1:10" s="7" customFormat="1" ht="15" customHeight="1">
      <c r="A21" s="22">
        <v>15</v>
      </c>
      <c r="B21" s="23" t="s">
        <v>26</v>
      </c>
      <c r="C21" s="24">
        <f>'потребность 2012'!H23</f>
        <v>1073.68317</v>
      </c>
      <c r="D21" s="25">
        <v>1054</v>
      </c>
      <c r="E21" s="25">
        <v>420</v>
      </c>
      <c r="F21" s="26">
        <f t="shared" si="0"/>
        <v>0.39117684968462346</v>
      </c>
      <c r="G21" s="32">
        <v>970.7273050439184</v>
      </c>
      <c r="H21" s="35">
        <v>409.825</v>
      </c>
      <c r="I21" s="33">
        <f t="shared" si="1"/>
        <v>0.4221834472673645</v>
      </c>
      <c r="J21" s="27"/>
    </row>
    <row r="22" spans="1:10" s="7" customFormat="1" ht="15" customHeight="1">
      <c r="A22" s="22">
        <v>16</v>
      </c>
      <c r="B22" s="23" t="s">
        <v>27</v>
      </c>
      <c r="C22" s="24">
        <f>'потребность 2012'!H24</f>
        <v>942.0677900000001</v>
      </c>
      <c r="D22" s="25">
        <v>503</v>
      </c>
      <c r="E22" s="25">
        <v>204.9</v>
      </c>
      <c r="F22" s="26">
        <f t="shared" si="0"/>
        <v>0.21750027139766662</v>
      </c>
      <c r="G22" s="32">
        <v>757.1848861673194</v>
      </c>
      <c r="H22" s="35">
        <v>257.05</v>
      </c>
      <c r="I22" s="33">
        <f t="shared" si="1"/>
        <v>0.33948115539009616</v>
      </c>
      <c r="J22" s="27"/>
    </row>
    <row r="23" spans="1:10" s="7" customFormat="1" ht="15" customHeight="1">
      <c r="A23" s="22">
        <v>17</v>
      </c>
      <c r="B23" s="23" t="s">
        <v>28</v>
      </c>
      <c r="C23" s="24">
        <f>'потребность 2012'!H25</f>
        <v>747.60315</v>
      </c>
      <c r="D23" s="25">
        <v>144</v>
      </c>
      <c r="E23" s="25">
        <v>61</v>
      </c>
      <c r="F23" s="26">
        <f t="shared" si="0"/>
        <v>0.08159409173168947</v>
      </c>
      <c r="G23" s="32">
        <v>703.8360940289994</v>
      </c>
      <c r="H23" s="35">
        <v>145.5</v>
      </c>
      <c r="I23" s="33">
        <f t="shared" si="1"/>
        <v>0.20672426611017924</v>
      </c>
      <c r="J23" s="27"/>
    </row>
    <row r="24" spans="1:10" s="7" customFormat="1" ht="15" customHeight="1">
      <c r="A24" s="22">
        <v>18</v>
      </c>
      <c r="B24" s="23" t="s">
        <v>29</v>
      </c>
      <c r="C24" s="24">
        <f>'потребность 2012'!H26</f>
        <v>337.13442</v>
      </c>
      <c r="D24" s="25">
        <v>30</v>
      </c>
      <c r="E24" s="25">
        <v>10.4</v>
      </c>
      <c r="F24" s="26">
        <f t="shared" si="0"/>
        <v>0.0308482296171361</v>
      </c>
      <c r="G24" s="32">
        <v>355.4025623043634</v>
      </c>
      <c r="H24" s="35">
        <v>33.95</v>
      </c>
      <c r="I24" s="33">
        <f t="shared" si="1"/>
        <v>0.0955254789945086</v>
      </c>
      <c r="J24" s="27"/>
    </row>
    <row r="25" spans="1:10" s="7" customFormat="1" ht="15" customHeight="1">
      <c r="A25" s="22">
        <v>19</v>
      </c>
      <c r="B25" s="23" t="s">
        <v>30</v>
      </c>
      <c r="C25" s="24">
        <f>'потребность 2012'!H27</f>
        <v>1051.38392</v>
      </c>
      <c r="D25" s="25">
        <v>256</v>
      </c>
      <c r="E25" s="25">
        <v>135.4</v>
      </c>
      <c r="F25" s="26">
        <f t="shared" si="0"/>
        <v>0.12878264297593595</v>
      </c>
      <c r="G25" s="32">
        <v>1306.6421051144202</v>
      </c>
      <c r="H25" s="35">
        <v>198.559</v>
      </c>
      <c r="I25" s="33">
        <f t="shared" si="1"/>
        <v>0.15196127479958452</v>
      </c>
      <c r="J25" s="27"/>
    </row>
    <row r="26" spans="1:10" s="7" customFormat="1" ht="15" customHeight="1">
      <c r="A26" s="22">
        <v>20</v>
      </c>
      <c r="B26" s="23" t="s">
        <v>31</v>
      </c>
      <c r="C26" s="24">
        <f>'потребность 2012'!H28</f>
        <v>1571.40551</v>
      </c>
      <c r="D26" s="25">
        <v>1364</v>
      </c>
      <c r="E26" s="25">
        <v>600.3</v>
      </c>
      <c r="F26" s="26">
        <f t="shared" si="0"/>
        <v>0.3820146971484146</v>
      </c>
      <c r="G26" s="32">
        <v>835.8500991708614</v>
      </c>
      <c r="H26" s="35">
        <v>412.735</v>
      </c>
      <c r="I26" s="33">
        <f t="shared" si="1"/>
        <v>0.49379069334252745</v>
      </c>
      <c r="J26" s="27"/>
    </row>
    <row r="27" spans="1:10" s="7" customFormat="1" ht="15" customHeight="1">
      <c r="A27" s="22">
        <v>21</v>
      </c>
      <c r="B27" s="23" t="s">
        <v>32</v>
      </c>
      <c r="C27" s="24">
        <f>'потребность 2012'!H29</f>
        <v>859.2905999999999</v>
      </c>
      <c r="D27" s="25">
        <v>257</v>
      </c>
      <c r="E27" s="25">
        <v>102.2</v>
      </c>
      <c r="F27" s="26">
        <f t="shared" si="0"/>
        <v>0.11893531710925269</v>
      </c>
      <c r="G27" s="32">
        <v>608.7369268857519</v>
      </c>
      <c r="H27" s="35">
        <v>289.3025</v>
      </c>
      <c r="I27" s="33">
        <f t="shared" si="1"/>
        <v>0.4752504525724237</v>
      </c>
      <c r="J27" s="27"/>
    </row>
    <row r="28" spans="1:10" s="7" customFormat="1" ht="15" customHeight="1">
      <c r="A28" s="71" t="s">
        <v>48</v>
      </c>
      <c r="B28" s="71"/>
      <c r="C28" s="24">
        <f>SUM(C7:C27)</f>
        <v>19999.97463</v>
      </c>
      <c r="D28" s="25">
        <f>SUM(D7:D27)</f>
        <v>10399</v>
      </c>
      <c r="E28" s="25">
        <f>SUM(E7:E27)</f>
        <v>4492.3</v>
      </c>
      <c r="F28" s="26">
        <f t="shared" si="0"/>
        <v>0.22461528492448893</v>
      </c>
      <c r="G28" s="36">
        <f>SUM(G7:G27)</f>
        <v>16499.999999999993</v>
      </c>
      <c r="H28" s="25">
        <f>SUM(H7:H27)</f>
        <v>6419.023499999998</v>
      </c>
      <c r="I28" s="33">
        <f t="shared" si="1"/>
        <v>0.38903172727272733</v>
      </c>
      <c r="J28" s="27"/>
    </row>
    <row r="29" spans="1:10" s="7" customFormat="1" ht="15" customHeight="1">
      <c r="A29" s="71" t="s">
        <v>42</v>
      </c>
      <c r="B29" s="71"/>
      <c r="C29" s="24" t="s">
        <v>49</v>
      </c>
      <c r="D29" s="25">
        <v>6879.1</v>
      </c>
      <c r="E29" s="25">
        <v>2863.9</v>
      </c>
      <c r="F29" s="26"/>
      <c r="G29" s="28"/>
      <c r="H29" s="28"/>
      <c r="I29" s="28"/>
      <c r="J29" s="27"/>
    </row>
    <row r="30" spans="1:10" s="7" customFormat="1" ht="15" customHeight="1">
      <c r="A30" s="71"/>
      <c r="B30" s="71"/>
      <c r="C30" s="24" t="s">
        <v>62</v>
      </c>
      <c r="D30" s="25">
        <v>5768.7</v>
      </c>
      <c r="E30" s="25">
        <v>2341.1</v>
      </c>
      <c r="F30" s="26"/>
      <c r="G30" s="28"/>
      <c r="H30" s="28"/>
      <c r="I30" s="28"/>
      <c r="J30" s="27"/>
    </row>
    <row r="31" spans="1:10" s="7" customFormat="1" ht="15" customHeight="1">
      <c r="A31" s="71"/>
      <c r="B31" s="71"/>
      <c r="C31" s="24" t="s">
        <v>50</v>
      </c>
      <c r="D31" s="25">
        <v>1493.2</v>
      </c>
      <c r="E31" s="25">
        <v>698.9</v>
      </c>
      <c r="F31" s="26"/>
      <c r="G31" s="28"/>
      <c r="H31" s="28">
        <v>1520</v>
      </c>
      <c r="I31" s="28"/>
      <c r="J31" s="27"/>
    </row>
    <row r="32" spans="1:10" s="7" customFormat="1" ht="15" customHeight="1">
      <c r="A32" s="68" t="s">
        <v>33</v>
      </c>
      <c r="B32" s="68"/>
      <c r="C32" s="29">
        <f>C28</f>
        <v>19999.97463</v>
      </c>
      <c r="D32" s="30">
        <f>D28+D29</f>
        <v>17278.1</v>
      </c>
      <c r="E32" s="30">
        <f>E28+E29</f>
        <v>7356.200000000001</v>
      </c>
      <c r="F32" s="31">
        <f>E32/C32</f>
        <v>0.3678104665675769</v>
      </c>
      <c r="G32" s="30">
        <v>16500</v>
      </c>
      <c r="H32" s="30">
        <f>H28+H31</f>
        <v>7939.023499999998</v>
      </c>
      <c r="I32" s="34">
        <f>H32/G32</f>
        <v>0.48115293939393927</v>
      </c>
      <c r="J32" s="27"/>
    </row>
    <row r="33" s="7" customFormat="1" ht="12.75">
      <c r="A33" s="16" t="s">
        <v>41</v>
      </c>
    </row>
    <row r="34" s="7" customFormat="1" ht="12.75"/>
    <row r="35" spans="2:5" s="7" customFormat="1" ht="12.75">
      <c r="B35" s="72" t="s">
        <v>64</v>
      </c>
      <c r="C35" s="72"/>
      <c r="D35" s="72"/>
      <c r="E35" s="72"/>
    </row>
    <row r="36" spans="2:5" s="7" customFormat="1" ht="12.75">
      <c r="B36"/>
      <c r="C36"/>
      <c r="D36"/>
      <c r="E36"/>
    </row>
    <row r="37" spans="2:5" s="7" customFormat="1" ht="38.25">
      <c r="B37" s="37" t="s">
        <v>65</v>
      </c>
      <c r="C37" s="37" t="s">
        <v>66</v>
      </c>
      <c r="D37" s="37" t="s">
        <v>67</v>
      </c>
      <c r="E37" s="37" t="s">
        <v>68</v>
      </c>
    </row>
    <row r="38" spans="2:5" s="7" customFormat="1" ht="12.75">
      <c r="B38" s="38" t="s">
        <v>69</v>
      </c>
      <c r="C38" s="39">
        <v>10500</v>
      </c>
      <c r="D38" s="39">
        <v>11200</v>
      </c>
      <c r="E38" s="40">
        <f>D38/C38</f>
        <v>1.0666666666666667</v>
      </c>
    </row>
    <row r="39" spans="2:5" s="7" customFormat="1" ht="12.75">
      <c r="B39" s="38" t="s">
        <v>70</v>
      </c>
      <c r="C39" s="39">
        <v>16600</v>
      </c>
      <c r="D39" s="39">
        <v>17500</v>
      </c>
      <c r="E39" s="40">
        <f>D39/C39</f>
        <v>1.0542168674698795</v>
      </c>
    </row>
    <row r="40" spans="2:5" s="7" customFormat="1" ht="12.75">
      <c r="B40" s="38" t="s">
        <v>71</v>
      </c>
      <c r="C40" s="39">
        <v>15500</v>
      </c>
      <c r="D40" s="39">
        <v>17000</v>
      </c>
      <c r="E40" s="40">
        <f>D40/C40</f>
        <v>1.096774193548387</v>
      </c>
    </row>
    <row r="41" spans="2:5" s="7" customFormat="1" ht="12.75">
      <c r="B41" s="38" t="s">
        <v>72</v>
      </c>
      <c r="C41" s="39">
        <v>20300</v>
      </c>
      <c r="D41" s="39">
        <v>20500</v>
      </c>
      <c r="E41" s="40">
        <f>D41/C41</f>
        <v>1.0098522167487685</v>
      </c>
    </row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3">
    <mergeCell ref="B35:E35"/>
    <mergeCell ref="A32:B32"/>
    <mergeCell ref="D5:E5"/>
    <mergeCell ref="C5:C6"/>
    <mergeCell ref="B5:B6"/>
    <mergeCell ref="A5:A6"/>
    <mergeCell ref="A28:B28"/>
    <mergeCell ref="A29:B31"/>
    <mergeCell ref="F5:F6"/>
    <mergeCell ref="G5:I5"/>
    <mergeCell ref="A1:I1"/>
    <mergeCell ref="A2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.25390625" style="8" customWidth="1"/>
    <col min="2" max="2" width="19.375" style="8" customWidth="1"/>
    <col min="3" max="3" width="11.00390625" style="8" customWidth="1"/>
    <col min="4" max="5" width="9.875" style="8" customWidth="1"/>
    <col min="6" max="6" width="7.625" style="8" customWidth="1"/>
    <col min="7" max="8" width="8.375" style="8" customWidth="1"/>
    <col min="9" max="9" width="7.625" style="8" customWidth="1"/>
    <col min="10" max="16384" width="9.125" style="8" customWidth="1"/>
  </cols>
  <sheetData>
    <row r="1" spans="1:9" ht="12.7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73</v>
      </c>
      <c r="B3" s="57"/>
      <c r="C3" s="57"/>
      <c r="D3" s="57"/>
      <c r="E3" s="57"/>
      <c r="F3" s="57"/>
      <c r="G3" s="57"/>
      <c r="H3" s="57"/>
      <c r="I3" s="57"/>
    </row>
    <row r="5" spans="1:9" s="9" customFormat="1" ht="29.25" customHeight="1">
      <c r="A5" s="70" t="s">
        <v>3</v>
      </c>
      <c r="B5" s="70" t="s">
        <v>36</v>
      </c>
      <c r="C5" s="69" t="s">
        <v>40</v>
      </c>
      <c r="D5" s="69" t="s">
        <v>37</v>
      </c>
      <c r="E5" s="69"/>
      <c r="F5" s="69" t="s">
        <v>35</v>
      </c>
      <c r="G5" s="69" t="s">
        <v>59</v>
      </c>
      <c r="H5" s="69"/>
      <c r="I5" s="69"/>
    </row>
    <row r="6" spans="1:9" s="9" customFormat="1" ht="27.75" customHeight="1">
      <c r="A6" s="70"/>
      <c r="B6" s="70"/>
      <c r="C6" s="69"/>
      <c r="D6" s="21" t="s">
        <v>38</v>
      </c>
      <c r="E6" s="21" t="s">
        <v>39</v>
      </c>
      <c r="F6" s="69"/>
      <c r="G6" s="21" t="s">
        <v>57</v>
      </c>
      <c r="H6" s="21" t="s">
        <v>58</v>
      </c>
      <c r="I6" s="21" t="s">
        <v>56</v>
      </c>
    </row>
    <row r="7" spans="1:10" s="7" customFormat="1" ht="15" customHeight="1">
      <c r="A7" s="22">
        <v>1</v>
      </c>
      <c r="B7" s="23" t="s">
        <v>12</v>
      </c>
      <c r="C7" s="24">
        <f>'потребность 2012'!H9</f>
        <v>895.67589</v>
      </c>
      <c r="D7" s="25">
        <v>366</v>
      </c>
      <c r="E7" s="25">
        <v>125.6</v>
      </c>
      <c r="F7" s="26">
        <f aca="true" t="shared" si="0" ref="F7:F28">E7/C7</f>
        <v>0.14022929655949543</v>
      </c>
      <c r="G7" s="32">
        <v>832.634315721054</v>
      </c>
      <c r="H7" s="35">
        <v>60.14</v>
      </c>
      <c r="I7" s="33">
        <f aca="true" t="shared" si="1" ref="I7:I28">H7/G7</f>
        <v>0.07222858686519458</v>
      </c>
      <c r="J7" s="27"/>
    </row>
    <row r="8" spans="1:10" s="7" customFormat="1" ht="15" customHeight="1">
      <c r="A8" s="22">
        <v>2</v>
      </c>
      <c r="B8" s="23" t="s">
        <v>13</v>
      </c>
      <c r="C8" s="24">
        <f>'потребность 2012'!H10</f>
        <v>730.72999</v>
      </c>
      <c r="D8" s="25">
        <v>215</v>
      </c>
      <c r="E8" s="25">
        <v>96.1</v>
      </c>
      <c r="F8" s="26">
        <f t="shared" si="0"/>
        <v>0.13151232509288416</v>
      </c>
      <c r="G8" s="32">
        <v>652.741049894805</v>
      </c>
      <c r="H8" s="35">
        <v>261.9</v>
      </c>
      <c r="I8" s="33">
        <f t="shared" si="1"/>
        <v>0.4012310855004561</v>
      </c>
      <c r="J8" s="27"/>
    </row>
    <row r="9" spans="1:10" s="7" customFormat="1" ht="15" customHeight="1">
      <c r="A9" s="22">
        <v>3</v>
      </c>
      <c r="B9" s="23" t="s">
        <v>14</v>
      </c>
      <c r="C9" s="24">
        <f>'потребность 2012'!H11</f>
        <v>1546.6642</v>
      </c>
      <c r="D9" s="25">
        <v>700</v>
      </c>
      <c r="E9" s="25">
        <v>295.5</v>
      </c>
      <c r="F9" s="26">
        <f t="shared" si="0"/>
        <v>0.19105633918467887</v>
      </c>
      <c r="G9" s="32">
        <v>1425.6694497969356</v>
      </c>
      <c r="H9" s="35">
        <v>557.75</v>
      </c>
      <c r="I9" s="33">
        <f t="shared" si="1"/>
        <v>0.39121971792230154</v>
      </c>
      <c r="J9" s="27"/>
    </row>
    <row r="10" spans="1:10" s="7" customFormat="1" ht="15" customHeight="1">
      <c r="A10" s="22">
        <v>4</v>
      </c>
      <c r="B10" s="23" t="s">
        <v>15</v>
      </c>
      <c r="C10" s="24">
        <f>'потребность 2012'!H12</f>
        <v>1251.22134</v>
      </c>
      <c r="D10" s="25">
        <v>978</v>
      </c>
      <c r="E10" s="25">
        <v>449.6</v>
      </c>
      <c r="F10" s="26">
        <f t="shared" si="0"/>
        <v>0.35932890978346005</v>
      </c>
      <c r="G10" s="32">
        <v>1105.2977394100617</v>
      </c>
      <c r="H10" s="35">
        <v>1260.4180000000001</v>
      </c>
      <c r="I10" s="33">
        <f t="shared" si="1"/>
        <v>1.1403425113967318</v>
      </c>
      <c r="J10" s="27"/>
    </row>
    <row r="11" spans="1:10" s="7" customFormat="1" ht="15" customHeight="1">
      <c r="A11" s="22">
        <v>5</v>
      </c>
      <c r="B11" s="23" t="s">
        <v>16</v>
      </c>
      <c r="C11" s="24">
        <f>'потребность 2012'!H13</f>
        <v>583.87863</v>
      </c>
      <c r="D11" s="25">
        <v>305</v>
      </c>
      <c r="E11" s="25">
        <v>177.6</v>
      </c>
      <c r="F11" s="26">
        <f t="shared" si="0"/>
        <v>0.3041728038582265</v>
      </c>
      <c r="G11" s="32">
        <v>477.2881993739629</v>
      </c>
      <c r="H11" s="35">
        <v>146.51850000000002</v>
      </c>
      <c r="I11" s="33">
        <f t="shared" si="1"/>
        <v>0.3069811912219527</v>
      </c>
      <c r="J11" s="27"/>
    </row>
    <row r="12" spans="1:10" s="7" customFormat="1" ht="15" customHeight="1">
      <c r="A12" s="22">
        <v>6</v>
      </c>
      <c r="B12" s="23" t="s">
        <v>17</v>
      </c>
      <c r="C12" s="24">
        <f>'потребность 2012'!H14</f>
        <v>1004.02174</v>
      </c>
      <c r="D12" s="25">
        <v>700</v>
      </c>
      <c r="E12" s="25">
        <v>286.3</v>
      </c>
      <c r="F12" s="26">
        <f t="shared" si="0"/>
        <v>0.285153188017622</v>
      </c>
      <c r="G12" s="32">
        <v>987.3338692848463</v>
      </c>
      <c r="H12" s="35">
        <v>194.97</v>
      </c>
      <c r="I12" s="33">
        <f t="shared" si="1"/>
        <v>0.19747119598077018</v>
      </c>
      <c r="J12" s="27"/>
    </row>
    <row r="13" spans="1:10" s="7" customFormat="1" ht="15" customHeight="1">
      <c r="A13" s="22">
        <v>7</v>
      </c>
      <c r="B13" s="23" t="s">
        <v>18</v>
      </c>
      <c r="C13" s="24">
        <f>'потребность 2012'!H15</f>
        <v>821.25673</v>
      </c>
      <c r="D13" s="25">
        <v>547</v>
      </c>
      <c r="E13" s="25">
        <v>258.9</v>
      </c>
      <c r="F13" s="26">
        <f t="shared" si="0"/>
        <v>0.3152485581457579</v>
      </c>
      <c r="G13" s="32">
        <v>515.5961890426423</v>
      </c>
      <c r="H13" s="35">
        <v>210.5385</v>
      </c>
      <c r="I13" s="33">
        <f t="shared" si="1"/>
        <v>0.40833990722648156</v>
      </c>
      <c r="J13" s="27"/>
    </row>
    <row r="14" spans="1:10" s="7" customFormat="1" ht="15" customHeight="1">
      <c r="A14" s="22">
        <v>8</v>
      </c>
      <c r="B14" s="23" t="s">
        <v>19</v>
      </c>
      <c r="C14" s="24">
        <f>'потребность 2012'!H16</f>
        <v>1329.70458</v>
      </c>
      <c r="D14" s="25">
        <v>1200</v>
      </c>
      <c r="E14" s="25">
        <v>596</v>
      </c>
      <c r="F14" s="26">
        <f t="shared" si="0"/>
        <v>0.44821985948187076</v>
      </c>
      <c r="G14" s="32">
        <v>1044.8637525480622</v>
      </c>
      <c r="H14" s="35">
        <v>529.62</v>
      </c>
      <c r="I14" s="33">
        <f t="shared" si="1"/>
        <v>0.506879484247051</v>
      </c>
      <c r="J14" s="27"/>
    </row>
    <row r="15" spans="1:10" s="7" customFormat="1" ht="15" customHeight="1">
      <c r="A15" s="22">
        <v>9</v>
      </c>
      <c r="B15" s="23" t="s">
        <v>20</v>
      </c>
      <c r="C15" s="24">
        <f>'потребность 2012'!H17</f>
        <v>847.1171999999999</v>
      </c>
      <c r="D15" s="25">
        <v>369</v>
      </c>
      <c r="E15" s="25">
        <v>155.1</v>
      </c>
      <c r="F15" s="26">
        <f t="shared" si="0"/>
        <v>0.1830915486074418</v>
      </c>
      <c r="G15" s="32">
        <v>538.1794802956013</v>
      </c>
      <c r="H15" s="35">
        <v>273.2975</v>
      </c>
      <c r="I15" s="33">
        <f t="shared" si="1"/>
        <v>0.5078185066622909</v>
      </c>
      <c r="J15" s="27"/>
    </row>
    <row r="16" spans="1:10" s="7" customFormat="1" ht="15" customHeight="1">
      <c r="A16" s="22">
        <v>10</v>
      </c>
      <c r="B16" s="23" t="s">
        <v>21</v>
      </c>
      <c r="C16" s="24">
        <f>'потребность 2012'!H18</f>
        <v>419.56179</v>
      </c>
      <c r="D16" s="25">
        <v>398</v>
      </c>
      <c r="E16" s="25">
        <v>153.2</v>
      </c>
      <c r="F16" s="26">
        <f t="shared" si="0"/>
        <v>0.36514287919307425</v>
      </c>
      <c r="G16" s="32">
        <v>438.9237637480114</v>
      </c>
      <c r="H16" s="35">
        <v>126.1</v>
      </c>
      <c r="I16" s="33">
        <f t="shared" si="1"/>
        <v>0.2872936268549695</v>
      </c>
      <c r="J16" s="27"/>
    </row>
    <row r="17" spans="1:10" s="7" customFormat="1" ht="15" customHeight="1">
      <c r="A17" s="22">
        <v>11</v>
      </c>
      <c r="B17" s="23" t="s">
        <v>22</v>
      </c>
      <c r="C17" s="24">
        <f>'потребность 2012'!H19</f>
        <v>598.13875</v>
      </c>
      <c r="D17" s="25">
        <v>240</v>
      </c>
      <c r="E17" s="25">
        <v>101.9</v>
      </c>
      <c r="F17" s="26">
        <f t="shared" si="0"/>
        <v>0.17036180986435007</v>
      </c>
      <c r="G17" s="32">
        <v>514.3167473444742</v>
      </c>
      <c r="H17" s="35">
        <v>285.7135</v>
      </c>
      <c r="I17" s="33">
        <f t="shared" si="1"/>
        <v>0.5555205065267641</v>
      </c>
      <c r="J17" s="27"/>
    </row>
    <row r="18" spans="1:10" s="7" customFormat="1" ht="15" customHeight="1">
      <c r="A18" s="22">
        <v>12</v>
      </c>
      <c r="B18" s="23" t="s">
        <v>23</v>
      </c>
      <c r="C18" s="24">
        <f>'потребность 2012'!H20</f>
        <v>1161.95897</v>
      </c>
      <c r="D18" s="25">
        <v>241</v>
      </c>
      <c r="E18" s="25">
        <v>121.1</v>
      </c>
      <c r="F18" s="26">
        <f t="shared" si="0"/>
        <v>0.10422054747767902</v>
      </c>
      <c r="G18" s="32">
        <v>856.1346492653472</v>
      </c>
      <c r="H18" s="35">
        <v>209.423</v>
      </c>
      <c r="I18" s="33">
        <f t="shared" si="1"/>
        <v>0.2446145593800073</v>
      </c>
      <c r="J18" s="27"/>
    </row>
    <row r="19" spans="1:10" s="7" customFormat="1" ht="15" customHeight="1">
      <c r="A19" s="22">
        <v>13</v>
      </c>
      <c r="B19" s="23" t="s">
        <v>24</v>
      </c>
      <c r="C19" s="24">
        <f>'потребность 2012'!H21</f>
        <v>1060.56005</v>
      </c>
      <c r="D19" s="25">
        <v>581</v>
      </c>
      <c r="E19" s="25">
        <v>224.5</v>
      </c>
      <c r="F19" s="26">
        <f t="shared" si="0"/>
        <v>0.21168061157875973</v>
      </c>
      <c r="G19" s="32">
        <v>829.7555719001757</v>
      </c>
      <c r="H19" s="35">
        <v>446.2</v>
      </c>
      <c r="I19" s="33">
        <f t="shared" si="1"/>
        <v>0.5377487239744385</v>
      </c>
      <c r="J19" s="27"/>
    </row>
    <row r="20" spans="1:10" s="7" customFormat="1" ht="15" customHeight="1">
      <c r="A20" s="22">
        <v>14</v>
      </c>
      <c r="B20" s="23" t="s">
        <v>25</v>
      </c>
      <c r="C20" s="24">
        <f>'потребность 2012'!H22</f>
        <v>1166.9162099999999</v>
      </c>
      <c r="D20" s="25">
        <v>476</v>
      </c>
      <c r="E20" s="25">
        <v>206.1</v>
      </c>
      <c r="F20" s="26">
        <f t="shared" si="0"/>
        <v>0.17661936498422626</v>
      </c>
      <c r="G20" s="32">
        <v>742.885243658382</v>
      </c>
      <c r="H20" s="35">
        <v>406.915</v>
      </c>
      <c r="I20" s="33">
        <f t="shared" si="1"/>
        <v>0.5477494720397503</v>
      </c>
      <c r="J20" s="27"/>
    </row>
    <row r="21" spans="1:10" s="7" customFormat="1" ht="15" customHeight="1">
      <c r="A21" s="22">
        <v>15</v>
      </c>
      <c r="B21" s="23" t="s">
        <v>26</v>
      </c>
      <c r="C21" s="24">
        <f>'потребность 2012'!H23</f>
        <v>1073.68317</v>
      </c>
      <c r="D21" s="25">
        <v>1086</v>
      </c>
      <c r="E21" s="25">
        <v>435.6</v>
      </c>
      <c r="F21" s="26">
        <f t="shared" si="0"/>
        <v>0.40570627553005234</v>
      </c>
      <c r="G21" s="32">
        <v>970.7273050439184</v>
      </c>
      <c r="H21" s="35">
        <v>409.825</v>
      </c>
      <c r="I21" s="33">
        <f t="shared" si="1"/>
        <v>0.4221834472673645</v>
      </c>
      <c r="J21" s="27"/>
    </row>
    <row r="22" spans="1:10" s="7" customFormat="1" ht="15" customHeight="1">
      <c r="A22" s="22">
        <v>16</v>
      </c>
      <c r="B22" s="23" t="s">
        <v>27</v>
      </c>
      <c r="C22" s="24">
        <f>'потребность 2012'!H24</f>
        <v>942.0677900000001</v>
      </c>
      <c r="D22" s="25">
        <v>1033</v>
      </c>
      <c r="E22" s="25">
        <v>407.1</v>
      </c>
      <c r="F22" s="26">
        <f t="shared" si="0"/>
        <v>0.4321345070082483</v>
      </c>
      <c r="G22" s="32">
        <v>757.1848861673194</v>
      </c>
      <c r="H22" s="35">
        <v>257.05</v>
      </c>
      <c r="I22" s="33">
        <f t="shared" si="1"/>
        <v>0.33948115539009616</v>
      </c>
      <c r="J22" s="27"/>
    </row>
    <row r="23" spans="1:10" s="7" customFormat="1" ht="15" customHeight="1">
      <c r="A23" s="22">
        <v>17</v>
      </c>
      <c r="B23" s="23" t="s">
        <v>28</v>
      </c>
      <c r="C23" s="24">
        <f>'потребность 2012'!H25</f>
        <v>747.60315</v>
      </c>
      <c r="D23" s="25">
        <v>144</v>
      </c>
      <c r="E23" s="25">
        <v>61</v>
      </c>
      <c r="F23" s="26">
        <f t="shared" si="0"/>
        <v>0.08159409173168947</v>
      </c>
      <c r="G23" s="32">
        <v>703.8360940289994</v>
      </c>
      <c r="H23" s="35">
        <v>145.5</v>
      </c>
      <c r="I23" s="33">
        <f t="shared" si="1"/>
        <v>0.20672426611017924</v>
      </c>
      <c r="J23" s="27"/>
    </row>
    <row r="24" spans="1:10" s="7" customFormat="1" ht="15" customHeight="1">
      <c r="A24" s="22">
        <v>18</v>
      </c>
      <c r="B24" s="23" t="s">
        <v>29</v>
      </c>
      <c r="C24" s="24">
        <f>'потребность 2012'!H26</f>
        <v>337.13442</v>
      </c>
      <c r="D24" s="25">
        <v>32</v>
      </c>
      <c r="E24" s="25">
        <v>11</v>
      </c>
      <c r="F24" s="26">
        <f t="shared" si="0"/>
        <v>0.03262793517197087</v>
      </c>
      <c r="G24" s="32">
        <v>355.4025623043634</v>
      </c>
      <c r="H24" s="35">
        <v>33.95</v>
      </c>
      <c r="I24" s="33">
        <f t="shared" si="1"/>
        <v>0.0955254789945086</v>
      </c>
      <c r="J24" s="27"/>
    </row>
    <row r="25" spans="1:10" s="7" customFormat="1" ht="15" customHeight="1">
      <c r="A25" s="22">
        <v>19</v>
      </c>
      <c r="B25" s="23" t="s">
        <v>30</v>
      </c>
      <c r="C25" s="24">
        <f>'потребность 2012'!H27</f>
        <v>1051.38392</v>
      </c>
      <c r="D25" s="25">
        <v>321</v>
      </c>
      <c r="E25" s="25">
        <v>169.6</v>
      </c>
      <c r="F25" s="26">
        <f t="shared" si="0"/>
        <v>0.16131119829186658</v>
      </c>
      <c r="G25" s="32">
        <v>1306.6421051144202</v>
      </c>
      <c r="H25" s="35">
        <v>198.559</v>
      </c>
      <c r="I25" s="33">
        <f t="shared" si="1"/>
        <v>0.15196127479958452</v>
      </c>
      <c r="J25" s="27"/>
    </row>
    <row r="26" spans="1:10" s="7" customFormat="1" ht="15" customHeight="1">
      <c r="A26" s="22">
        <v>20</v>
      </c>
      <c r="B26" s="23" t="s">
        <v>31</v>
      </c>
      <c r="C26" s="24">
        <f>'потребность 2012'!H28</f>
        <v>1571.40551</v>
      </c>
      <c r="D26" s="25">
        <v>1414</v>
      </c>
      <c r="E26" s="25">
        <v>606.9</v>
      </c>
      <c r="F26" s="26">
        <f t="shared" si="0"/>
        <v>0.38621475878622824</v>
      </c>
      <c r="G26" s="32">
        <v>835.8500991708614</v>
      </c>
      <c r="H26" s="35">
        <v>412.735</v>
      </c>
      <c r="I26" s="33">
        <f t="shared" si="1"/>
        <v>0.49379069334252745</v>
      </c>
      <c r="J26" s="27"/>
    </row>
    <row r="27" spans="1:10" s="7" customFormat="1" ht="15" customHeight="1">
      <c r="A27" s="22">
        <v>21</v>
      </c>
      <c r="B27" s="23" t="s">
        <v>32</v>
      </c>
      <c r="C27" s="24">
        <f>'потребность 2012'!H29</f>
        <v>859.2905999999999</v>
      </c>
      <c r="D27" s="25">
        <v>257</v>
      </c>
      <c r="E27" s="25">
        <v>102.2</v>
      </c>
      <c r="F27" s="26">
        <f t="shared" si="0"/>
        <v>0.11893531710925269</v>
      </c>
      <c r="G27" s="32">
        <v>608.7369268857519</v>
      </c>
      <c r="H27" s="35">
        <v>373.6925</v>
      </c>
      <c r="I27" s="33">
        <f t="shared" si="1"/>
        <v>0.6138817664829044</v>
      </c>
      <c r="J27" s="27"/>
    </row>
    <row r="28" spans="1:10" s="7" customFormat="1" ht="15" customHeight="1">
      <c r="A28" s="71" t="s">
        <v>48</v>
      </c>
      <c r="B28" s="71"/>
      <c r="C28" s="24">
        <f>SUM(C7:C27)</f>
        <v>19999.97463</v>
      </c>
      <c r="D28" s="25">
        <f>SUM(D7:D27)</f>
        <v>11603</v>
      </c>
      <c r="E28" s="25">
        <f>SUM(E7:E27)</f>
        <v>5040.899999999999</v>
      </c>
      <c r="F28" s="26">
        <f t="shared" si="0"/>
        <v>0.252045319719488</v>
      </c>
      <c r="G28" s="36">
        <f>SUM(G7:G27)</f>
        <v>16499.999999999993</v>
      </c>
      <c r="H28" s="25">
        <f>SUM(H7:H27)</f>
        <v>6800.8155</v>
      </c>
      <c r="I28" s="33">
        <f t="shared" si="1"/>
        <v>0.41217063636363654</v>
      </c>
      <c r="J28" s="27"/>
    </row>
    <row r="29" spans="1:10" s="7" customFormat="1" ht="15" customHeight="1">
      <c r="A29" s="71" t="s">
        <v>42</v>
      </c>
      <c r="B29" s="71"/>
      <c r="C29" s="24" t="s">
        <v>49</v>
      </c>
      <c r="D29" s="25">
        <v>6879.1</v>
      </c>
      <c r="E29" s="25">
        <v>2863.9</v>
      </c>
      <c r="F29" s="26"/>
      <c r="G29" s="28"/>
      <c r="H29" s="28"/>
      <c r="I29" s="28"/>
      <c r="J29" s="27"/>
    </row>
    <row r="30" spans="1:10" s="7" customFormat="1" ht="15" customHeight="1">
      <c r="A30" s="71"/>
      <c r="B30" s="71"/>
      <c r="C30" s="24" t="s">
        <v>62</v>
      </c>
      <c r="D30" s="25">
        <v>5768.7</v>
      </c>
      <c r="E30" s="25">
        <v>2341.1</v>
      </c>
      <c r="F30" s="26"/>
      <c r="G30" s="28"/>
      <c r="H30" s="28"/>
      <c r="I30" s="28"/>
      <c r="J30" s="27"/>
    </row>
    <row r="31" spans="1:10" s="7" customFormat="1" ht="15" customHeight="1">
      <c r="A31" s="71"/>
      <c r="B31" s="71"/>
      <c r="C31" s="24" t="s">
        <v>50</v>
      </c>
      <c r="D31" s="25">
        <v>1493.2</v>
      </c>
      <c r="E31" s="25">
        <v>698.9</v>
      </c>
      <c r="F31" s="26"/>
      <c r="G31" s="28"/>
      <c r="H31" s="28">
        <v>1379.2</v>
      </c>
      <c r="I31" s="28"/>
      <c r="J31" s="27"/>
    </row>
    <row r="32" spans="1:10" s="7" customFormat="1" ht="15" customHeight="1">
      <c r="A32" s="68" t="s">
        <v>33</v>
      </c>
      <c r="B32" s="68"/>
      <c r="C32" s="29">
        <f>C28</f>
        <v>19999.97463</v>
      </c>
      <c r="D32" s="30">
        <f>D28+D29</f>
        <v>18482.1</v>
      </c>
      <c r="E32" s="30">
        <f>E28+E29</f>
        <v>7904.799999999999</v>
      </c>
      <c r="F32" s="31">
        <f>E32/C32</f>
        <v>0.39524050136257594</v>
      </c>
      <c r="G32" s="30">
        <v>16500</v>
      </c>
      <c r="H32" s="30">
        <f>H28+H31</f>
        <v>8180.0154999999995</v>
      </c>
      <c r="I32" s="34">
        <f>H32/G32</f>
        <v>0.49575851515151514</v>
      </c>
      <c r="J32" s="27"/>
    </row>
    <row r="33" s="7" customFormat="1" ht="12.75">
      <c r="A33" s="16" t="s">
        <v>41</v>
      </c>
    </row>
    <row r="34" s="7" customFormat="1" ht="12.75"/>
    <row r="35" spans="2:5" s="7" customFormat="1" ht="12.75">
      <c r="B35" s="72" t="s">
        <v>64</v>
      </c>
      <c r="C35" s="72"/>
      <c r="D35" s="72"/>
      <c r="E35" s="72"/>
    </row>
    <row r="36" spans="2:5" s="7" customFormat="1" ht="12.75">
      <c r="B36"/>
      <c r="C36"/>
      <c r="D36"/>
      <c r="E36"/>
    </row>
    <row r="37" spans="2:5" s="7" customFormat="1" ht="38.25">
      <c r="B37" s="37" t="s">
        <v>65</v>
      </c>
      <c r="C37" s="37" t="s">
        <v>66</v>
      </c>
      <c r="D37" s="37" t="s">
        <v>67</v>
      </c>
      <c r="E37" s="37" t="s">
        <v>68</v>
      </c>
    </row>
    <row r="38" spans="2:5" s="7" customFormat="1" ht="12.75">
      <c r="B38" s="38" t="s">
        <v>69</v>
      </c>
      <c r="C38" s="39">
        <v>10500</v>
      </c>
      <c r="D38" s="39">
        <v>11200</v>
      </c>
      <c r="E38" s="41">
        <f>D38/C38</f>
        <v>1.0666666666666667</v>
      </c>
    </row>
    <row r="39" spans="2:5" s="7" customFormat="1" ht="12.75">
      <c r="B39" s="38" t="s">
        <v>70</v>
      </c>
      <c r="C39" s="39">
        <v>16600</v>
      </c>
      <c r="D39" s="39">
        <v>17500</v>
      </c>
      <c r="E39" s="41">
        <f>D39/C39</f>
        <v>1.0542168674698795</v>
      </c>
    </row>
    <row r="40" spans="2:5" s="7" customFormat="1" ht="12.75">
      <c r="B40" s="38" t="s">
        <v>71</v>
      </c>
      <c r="C40" s="39">
        <v>15500</v>
      </c>
      <c r="D40" s="39">
        <v>17000</v>
      </c>
      <c r="E40" s="41">
        <f>D40/C40</f>
        <v>1.096774193548387</v>
      </c>
    </row>
    <row r="41" spans="2:5" s="7" customFormat="1" ht="12.75">
      <c r="B41" s="38" t="s">
        <v>72</v>
      </c>
      <c r="C41" s="39">
        <v>20300</v>
      </c>
      <c r="D41" s="39">
        <v>20500</v>
      </c>
      <c r="E41" s="41">
        <f>D41/C41</f>
        <v>1.0098522167487685</v>
      </c>
    </row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3">
    <mergeCell ref="F5:F6"/>
    <mergeCell ref="G5:I5"/>
    <mergeCell ref="A1:I1"/>
    <mergeCell ref="A2:I2"/>
    <mergeCell ref="A3:I3"/>
    <mergeCell ref="B35:E35"/>
    <mergeCell ref="A32:B32"/>
    <mergeCell ref="D5:E5"/>
    <mergeCell ref="C5:C6"/>
    <mergeCell ref="B5:B6"/>
    <mergeCell ref="A5:A6"/>
    <mergeCell ref="A28:B28"/>
    <mergeCell ref="A29:B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36" sqref="G36"/>
    </sheetView>
  </sheetViews>
  <sheetFormatPr defaultColWidth="9.00390625" defaultRowHeight="12.75"/>
  <cols>
    <col min="1" max="1" width="4.25390625" style="8" customWidth="1"/>
    <col min="2" max="2" width="21.00390625" style="8" customWidth="1"/>
    <col min="3" max="6" width="13.375" style="8" customWidth="1"/>
    <col min="7" max="16384" width="9.125" style="8" customWidth="1"/>
  </cols>
  <sheetData>
    <row r="1" spans="1:6" ht="12.75">
      <c r="A1" s="57" t="s">
        <v>43</v>
      </c>
      <c r="B1" s="57"/>
      <c r="C1" s="57"/>
      <c r="D1" s="57"/>
      <c r="E1" s="57"/>
      <c r="F1" s="57"/>
    </row>
    <row r="2" spans="1:6" ht="12.75">
      <c r="A2" s="57" t="s">
        <v>44</v>
      </c>
      <c r="B2" s="57"/>
      <c r="C2" s="57"/>
      <c r="D2" s="57"/>
      <c r="E2" s="57"/>
      <c r="F2" s="57"/>
    </row>
    <row r="3" spans="1:6" ht="12.75">
      <c r="A3" s="57" t="s">
        <v>45</v>
      </c>
      <c r="B3" s="57"/>
      <c r="C3" s="57"/>
      <c r="D3" s="57"/>
      <c r="E3" s="57"/>
      <c r="F3" s="57"/>
    </row>
    <row r="5" spans="1:6" s="9" customFormat="1" ht="29.25" customHeight="1">
      <c r="A5" s="53" t="s">
        <v>3</v>
      </c>
      <c r="B5" s="53" t="s">
        <v>36</v>
      </c>
      <c r="C5" s="51" t="s">
        <v>40</v>
      </c>
      <c r="D5" s="49" t="s">
        <v>37</v>
      </c>
      <c r="E5" s="50"/>
      <c r="F5" s="51" t="s">
        <v>35</v>
      </c>
    </row>
    <row r="6" spans="1:6" s="9" customFormat="1" ht="18" customHeight="1">
      <c r="A6" s="54"/>
      <c r="B6" s="54"/>
      <c r="C6" s="52"/>
      <c r="D6" s="13" t="s">
        <v>38</v>
      </c>
      <c r="E6" s="14" t="s">
        <v>39</v>
      </c>
      <c r="F6" s="52"/>
    </row>
    <row r="7" spans="1:6" s="7" customFormat="1" ht="15" customHeight="1">
      <c r="A7" s="10">
        <v>1</v>
      </c>
      <c r="B7" s="11" t="s">
        <v>12</v>
      </c>
      <c r="C7" s="12">
        <f>'потребность 2012'!H9</f>
        <v>895.67589</v>
      </c>
      <c r="D7" s="12">
        <v>0</v>
      </c>
      <c r="E7" s="12">
        <v>0</v>
      </c>
      <c r="F7" s="15">
        <f>E7/C7</f>
        <v>0</v>
      </c>
    </row>
    <row r="8" spans="1:6" s="7" customFormat="1" ht="15" customHeight="1">
      <c r="A8" s="10">
        <v>2</v>
      </c>
      <c r="B8" s="11" t="s">
        <v>13</v>
      </c>
      <c r="C8" s="12">
        <f>'потребность 2012'!H10</f>
        <v>730.72999</v>
      </c>
      <c r="D8" s="12">
        <v>0</v>
      </c>
      <c r="E8" s="12">
        <v>0</v>
      </c>
      <c r="F8" s="15">
        <f aca="true" t="shared" si="0" ref="F8:F29">E8/C8</f>
        <v>0</v>
      </c>
    </row>
    <row r="9" spans="1:6" s="7" customFormat="1" ht="15" customHeight="1">
      <c r="A9" s="10">
        <v>3</v>
      </c>
      <c r="B9" s="11" t="s">
        <v>14</v>
      </c>
      <c r="C9" s="12">
        <f>'потребность 2012'!H11</f>
        <v>1546.6642</v>
      </c>
      <c r="D9" s="12">
        <v>0</v>
      </c>
      <c r="E9" s="12">
        <v>0</v>
      </c>
      <c r="F9" s="15">
        <f t="shared" si="0"/>
        <v>0</v>
      </c>
    </row>
    <row r="10" spans="1:6" s="7" customFormat="1" ht="15" customHeight="1">
      <c r="A10" s="10">
        <v>4</v>
      </c>
      <c r="B10" s="11" t="s">
        <v>15</v>
      </c>
      <c r="C10" s="12">
        <f>'потребность 2012'!H12</f>
        <v>1251.22134</v>
      </c>
      <c r="D10" s="12">
        <v>659</v>
      </c>
      <c r="E10" s="12">
        <v>316.9</v>
      </c>
      <c r="F10" s="15">
        <f t="shared" si="0"/>
        <v>0.2532725344981728</v>
      </c>
    </row>
    <row r="11" spans="1:6" s="7" customFormat="1" ht="15" customHeight="1">
      <c r="A11" s="10">
        <v>5</v>
      </c>
      <c r="B11" s="11" t="s">
        <v>16</v>
      </c>
      <c r="C11" s="12">
        <f>'потребность 2012'!H13</f>
        <v>583.87863</v>
      </c>
      <c r="D11" s="12">
        <v>16</v>
      </c>
      <c r="E11" s="12">
        <v>5.5</v>
      </c>
      <c r="F11" s="15">
        <f t="shared" si="0"/>
        <v>0.009419765885249131</v>
      </c>
    </row>
    <row r="12" spans="1:6" s="7" customFormat="1" ht="15" customHeight="1">
      <c r="A12" s="10">
        <v>6</v>
      </c>
      <c r="B12" s="11" t="s">
        <v>17</v>
      </c>
      <c r="C12" s="12">
        <f>'потребность 2012'!H14</f>
        <v>1004.02174</v>
      </c>
      <c r="D12" s="12">
        <v>0</v>
      </c>
      <c r="E12" s="12">
        <v>0</v>
      </c>
      <c r="F12" s="15">
        <f t="shared" si="0"/>
        <v>0</v>
      </c>
    </row>
    <row r="13" spans="1:6" s="7" customFormat="1" ht="15" customHeight="1">
      <c r="A13" s="10">
        <v>7</v>
      </c>
      <c r="B13" s="11" t="s">
        <v>18</v>
      </c>
      <c r="C13" s="12">
        <f>'потребность 2012'!H15</f>
        <v>821.25673</v>
      </c>
      <c r="D13" s="12">
        <v>0</v>
      </c>
      <c r="E13" s="12">
        <v>0</v>
      </c>
      <c r="F13" s="15">
        <f t="shared" si="0"/>
        <v>0</v>
      </c>
    </row>
    <row r="14" spans="1:6" s="7" customFormat="1" ht="15" customHeight="1">
      <c r="A14" s="10">
        <v>8</v>
      </c>
      <c r="B14" s="11" t="s">
        <v>19</v>
      </c>
      <c r="C14" s="12">
        <f>'потребность 2012'!H16</f>
        <v>1329.70458</v>
      </c>
      <c r="D14" s="12">
        <v>0</v>
      </c>
      <c r="E14" s="12">
        <v>0</v>
      </c>
      <c r="F14" s="15">
        <f t="shared" si="0"/>
        <v>0</v>
      </c>
    </row>
    <row r="15" spans="1:6" s="7" customFormat="1" ht="15" customHeight="1">
      <c r="A15" s="10">
        <v>9</v>
      </c>
      <c r="B15" s="11" t="s">
        <v>20</v>
      </c>
      <c r="C15" s="12">
        <f>'потребность 2012'!H17</f>
        <v>847.1171999999999</v>
      </c>
      <c r="D15" s="12">
        <v>242</v>
      </c>
      <c r="E15" s="12">
        <v>105.16</v>
      </c>
      <c r="F15" s="15">
        <f t="shared" si="0"/>
        <v>0.12413866699908821</v>
      </c>
    </row>
    <row r="16" spans="1:6" s="7" customFormat="1" ht="15" customHeight="1">
      <c r="A16" s="10">
        <v>10</v>
      </c>
      <c r="B16" s="11" t="s">
        <v>21</v>
      </c>
      <c r="C16" s="12">
        <f>'потребность 2012'!H18</f>
        <v>419.56179</v>
      </c>
      <c r="D16" s="12">
        <v>0</v>
      </c>
      <c r="E16" s="12">
        <v>0</v>
      </c>
      <c r="F16" s="15">
        <f t="shared" si="0"/>
        <v>0</v>
      </c>
    </row>
    <row r="17" spans="1:6" s="7" customFormat="1" ht="15" customHeight="1">
      <c r="A17" s="10">
        <v>11</v>
      </c>
      <c r="B17" s="11" t="s">
        <v>22</v>
      </c>
      <c r="C17" s="12">
        <f>'потребность 2012'!H19</f>
        <v>598.13875</v>
      </c>
      <c r="D17" s="12">
        <v>133</v>
      </c>
      <c r="E17" s="12">
        <v>61.3</v>
      </c>
      <c r="F17" s="15">
        <f t="shared" si="0"/>
        <v>0.10248458238159625</v>
      </c>
    </row>
    <row r="18" spans="1:6" s="7" customFormat="1" ht="15" customHeight="1">
      <c r="A18" s="10">
        <v>12</v>
      </c>
      <c r="B18" s="11" t="s">
        <v>23</v>
      </c>
      <c r="C18" s="12">
        <f>'потребность 2012'!H20</f>
        <v>1161.95897</v>
      </c>
      <c r="D18" s="12">
        <v>139</v>
      </c>
      <c r="E18" s="12">
        <v>79.8</v>
      </c>
      <c r="F18" s="15">
        <f t="shared" si="0"/>
        <v>0.06867712377141855</v>
      </c>
    </row>
    <row r="19" spans="1:6" s="7" customFormat="1" ht="15" customHeight="1">
      <c r="A19" s="10">
        <v>13</v>
      </c>
      <c r="B19" s="11" t="s">
        <v>24</v>
      </c>
      <c r="C19" s="12">
        <f>'потребность 2012'!H21</f>
        <v>1060.56005</v>
      </c>
      <c r="D19" s="12">
        <v>0</v>
      </c>
      <c r="E19" s="12">
        <v>0</v>
      </c>
      <c r="F19" s="15">
        <f t="shared" si="0"/>
        <v>0</v>
      </c>
    </row>
    <row r="20" spans="1:6" s="7" customFormat="1" ht="15" customHeight="1">
      <c r="A20" s="10">
        <v>14</v>
      </c>
      <c r="B20" s="11" t="s">
        <v>25</v>
      </c>
      <c r="C20" s="12">
        <f>'потребность 2012'!H22</f>
        <v>1166.9162099999999</v>
      </c>
      <c r="D20" s="12">
        <v>130</v>
      </c>
      <c r="E20" s="12">
        <v>61.4</v>
      </c>
      <c r="F20" s="15">
        <f t="shared" si="0"/>
        <v>0.05261731688516008</v>
      </c>
    </row>
    <row r="21" spans="1:6" s="7" customFormat="1" ht="15" customHeight="1">
      <c r="A21" s="10">
        <v>15</v>
      </c>
      <c r="B21" s="11" t="s">
        <v>26</v>
      </c>
      <c r="C21" s="12">
        <f>'потребность 2012'!H23</f>
        <v>1073.68317</v>
      </c>
      <c r="D21" s="12">
        <v>539</v>
      </c>
      <c r="E21" s="12">
        <v>212.3</v>
      </c>
      <c r="F21" s="15">
        <f t="shared" si="0"/>
        <v>0.19773058378106087</v>
      </c>
    </row>
    <row r="22" spans="1:6" s="7" customFormat="1" ht="15" customHeight="1">
      <c r="A22" s="10">
        <v>16</v>
      </c>
      <c r="B22" s="11" t="s">
        <v>27</v>
      </c>
      <c r="C22" s="12">
        <f>'потребность 2012'!H24</f>
        <v>942.0677900000001</v>
      </c>
      <c r="D22" s="12">
        <v>0</v>
      </c>
      <c r="E22" s="12">
        <v>0</v>
      </c>
      <c r="F22" s="15">
        <f t="shared" si="0"/>
        <v>0</v>
      </c>
    </row>
    <row r="23" spans="1:6" s="7" customFormat="1" ht="15" customHeight="1">
      <c r="A23" s="10">
        <v>17</v>
      </c>
      <c r="B23" s="11" t="s">
        <v>28</v>
      </c>
      <c r="C23" s="12">
        <f>'потребность 2012'!H25</f>
        <v>747.60315</v>
      </c>
      <c r="D23" s="12">
        <v>0</v>
      </c>
      <c r="E23" s="12">
        <v>0</v>
      </c>
      <c r="F23" s="15">
        <f t="shared" si="0"/>
        <v>0</v>
      </c>
    </row>
    <row r="24" spans="1:6" s="7" customFormat="1" ht="15" customHeight="1">
      <c r="A24" s="10">
        <v>18</v>
      </c>
      <c r="B24" s="11" t="s">
        <v>29</v>
      </c>
      <c r="C24" s="12">
        <f>'потребность 2012'!H26</f>
        <v>337.13442</v>
      </c>
      <c r="D24" s="12">
        <v>0</v>
      </c>
      <c r="E24" s="12">
        <v>0</v>
      </c>
      <c r="F24" s="15">
        <f t="shared" si="0"/>
        <v>0</v>
      </c>
    </row>
    <row r="25" spans="1:6" s="7" customFormat="1" ht="15" customHeight="1">
      <c r="A25" s="10">
        <v>19</v>
      </c>
      <c r="B25" s="11" t="s">
        <v>30</v>
      </c>
      <c r="C25" s="12">
        <f>'потребность 2012'!H27</f>
        <v>1051.38392</v>
      </c>
      <c r="D25" s="12">
        <v>131</v>
      </c>
      <c r="E25" s="12">
        <v>78.6</v>
      </c>
      <c r="F25" s="15">
        <f t="shared" si="0"/>
        <v>0.07475860958573534</v>
      </c>
    </row>
    <row r="26" spans="1:6" s="7" customFormat="1" ht="15" customHeight="1">
      <c r="A26" s="10">
        <v>20</v>
      </c>
      <c r="B26" s="11" t="s">
        <v>31</v>
      </c>
      <c r="C26" s="12">
        <f>'потребность 2012'!H28</f>
        <v>1571.40551</v>
      </c>
      <c r="D26" s="12">
        <v>419</v>
      </c>
      <c r="E26" s="12">
        <v>182.2</v>
      </c>
      <c r="F26" s="15">
        <f t="shared" si="0"/>
        <v>0.1159471561226739</v>
      </c>
    </row>
    <row r="27" spans="1:6" s="7" customFormat="1" ht="15" customHeight="1">
      <c r="A27" s="10">
        <v>21</v>
      </c>
      <c r="B27" s="11" t="s">
        <v>32</v>
      </c>
      <c r="C27" s="12">
        <f>'потребность 2012'!H29</f>
        <v>859.2905999999999</v>
      </c>
      <c r="D27" s="12">
        <v>0</v>
      </c>
      <c r="E27" s="12">
        <v>0</v>
      </c>
      <c r="F27" s="15">
        <f t="shared" si="0"/>
        <v>0</v>
      </c>
    </row>
    <row r="28" spans="1:6" s="7" customFormat="1" ht="29.25" customHeight="1">
      <c r="A28" s="55" t="s">
        <v>42</v>
      </c>
      <c r="B28" s="56"/>
      <c r="C28" s="12"/>
      <c r="D28" s="12">
        <v>4948.2</v>
      </c>
      <c r="E28" s="12">
        <v>2061.7</v>
      </c>
      <c r="F28" s="15"/>
    </row>
    <row r="29" spans="1:6" s="7" customFormat="1" ht="15" customHeight="1">
      <c r="A29" s="48" t="s">
        <v>33</v>
      </c>
      <c r="B29" s="48"/>
      <c r="C29" s="17">
        <f>SUM(C7:C28)</f>
        <v>19999.97463</v>
      </c>
      <c r="D29" s="17">
        <f>SUM(D7:D28)</f>
        <v>7356.2</v>
      </c>
      <c r="E29" s="17">
        <f>SUM(E7:E28)</f>
        <v>3164.8599999999997</v>
      </c>
      <c r="F29" s="18">
        <f t="shared" si="0"/>
        <v>0.1582432007315001</v>
      </c>
    </row>
    <row r="30" s="7" customFormat="1" ht="12.75">
      <c r="A30" s="16" t="s">
        <v>41</v>
      </c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</sheetData>
  <mergeCells count="10">
    <mergeCell ref="F5:F6"/>
    <mergeCell ref="A28:B28"/>
    <mergeCell ref="A1:F1"/>
    <mergeCell ref="A2:F2"/>
    <mergeCell ref="A3:F3"/>
    <mergeCell ref="A29:B29"/>
    <mergeCell ref="D5:E5"/>
    <mergeCell ref="C5:C6"/>
    <mergeCell ref="B5:B6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29" sqref="D29"/>
    </sheetView>
  </sheetViews>
  <sheetFormatPr defaultColWidth="9.00390625" defaultRowHeight="12.75"/>
  <cols>
    <col min="1" max="1" width="4.25390625" style="8" customWidth="1"/>
    <col min="2" max="2" width="21.00390625" style="8" customWidth="1"/>
    <col min="3" max="6" width="13.375" style="8" customWidth="1"/>
    <col min="7" max="16384" width="9.125" style="8" customWidth="1"/>
  </cols>
  <sheetData>
    <row r="1" spans="1:6" ht="12.75">
      <c r="A1" s="57" t="s">
        <v>43</v>
      </c>
      <c r="B1" s="57"/>
      <c r="C1" s="57"/>
      <c r="D1" s="57"/>
      <c r="E1" s="57"/>
      <c r="F1" s="57"/>
    </row>
    <row r="2" spans="1:6" ht="12.75">
      <c r="A2" s="57" t="s">
        <v>44</v>
      </c>
      <c r="B2" s="57"/>
      <c r="C2" s="57"/>
      <c r="D2" s="57"/>
      <c r="E2" s="57"/>
      <c r="F2" s="57"/>
    </row>
    <row r="3" spans="1:6" ht="12.75">
      <c r="A3" s="57" t="s">
        <v>46</v>
      </c>
      <c r="B3" s="57"/>
      <c r="C3" s="57"/>
      <c r="D3" s="57"/>
      <c r="E3" s="57"/>
      <c r="F3" s="57"/>
    </row>
    <row r="5" spans="1:6" s="9" customFormat="1" ht="29.25" customHeight="1">
      <c r="A5" s="53" t="s">
        <v>3</v>
      </c>
      <c r="B5" s="53" t="s">
        <v>36</v>
      </c>
      <c r="C5" s="51" t="s">
        <v>40</v>
      </c>
      <c r="D5" s="49" t="s">
        <v>37</v>
      </c>
      <c r="E5" s="50"/>
      <c r="F5" s="51" t="s">
        <v>35</v>
      </c>
    </row>
    <row r="6" spans="1:6" s="9" customFormat="1" ht="18" customHeight="1">
      <c r="A6" s="54"/>
      <c r="B6" s="54"/>
      <c r="C6" s="52"/>
      <c r="D6" s="13" t="s">
        <v>38</v>
      </c>
      <c r="E6" s="14" t="s">
        <v>39</v>
      </c>
      <c r="F6" s="52"/>
    </row>
    <row r="7" spans="1:6" s="7" customFormat="1" ht="15" customHeight="1">
      <c r="A7" s="10">
        <v>1</v>
      </c>
      <c r="B7" s="11" t="s">
        <v>12</v>
      </c>
      <c r="C7" s="12">
        <f>'потребность 2012'!H9</f>
        <v>895.67589</v>
      </c>
      <c r="D7" s="19">
        <v>266</v>
      </c>
      <c r="E7" s="19">
        <v>91.8</v>
      </c>
      <c r="F7" s="15">
        <f aca="true" t="shared" si="0" ref="F7:F27">E7/C7</f>
        <v>0.10249243172103248</v>
      </c>
    </row>
    <row r="8" spans="1:6" s="7" customFormat="1" ht="15" customHeight="1">
      <c r="A8" s="10">
        <v>2</v>
      </c>
      <c r="B8" s="11" t="s">
        <v>13</v>
      </c>
      <c r="C8" s="12">
        <f>'потребность 2012'!H10</f>
        <v>730.72999</v>
      </c>
      <c r="D8" s="19">
        <v>0</v>
      </c>
      <c r="E8" s="19">
        <v>0</v>
      </c>
      <c r="F8" s="15">
        <f t="shared" si="0"/>
        <v>0</v>
      </c>
    </row>
    <row r="9" spans="1:6" s="7" customFormat="1" ht="15" customHeight="1">
      <c r="A9" s="10">
        <v>3</v>
      </c>
      <c r="B9" s="11" t="s">
        <v>14</v>
      </c>
      <c r="C9" s="12">
        <f>'потребность 2012'!H11</f>
        <v>1546.6642</v>
      </c>
      <c r="D9" s="19">
        <v>640</v>
      </c>
      <c r="E9" s="19">
        <v>270.8</v>
      </c>
      <c r="F9" s="15">
        <f t="shared" si="0"/>
        <v>0.1750864861293098</v>
      </c>
    </row>
    <row r="10" spans="1:6" s="7" customFormat="1" ht="15" customHeight="1">
      <c r="A10" s="10">
        <v>4</v>
      </c>
      <c r="B10" s="11" t="s">
        <v>15</v>
      </c>
      <c r="C10" s="12">
        <f>'потребность 2012'!H12</f>
        <v>1251.22134</v>
      </c>
      <c r="D10" s="19">
        <v>659</v>
      </c>
      <c r="E10" s="19">
        <v>316.9</v>
      </c>
      <c r="F10" s="15">
        <f t="shared" si="0"/>
        <v>0.2532725344981728</v>
      </c>
    </row>
    <row r="11" spans="1:6" s="7" customFormat="1" ht="15" customHeight="1">
      <c r="A11" s="10">
        <v>5</v>
      </c>
      <c r="B11" s="11" t="s">
        <v>16</v>
      </c>
      <c r="C11" s="12">
        <f>'потребность 2012'!H13</f>
        <v>583.87863</v>
      </c>
      <c r="D11" s="19">
        <v>16</v>
      </c>
      <c r="E11" s="19">
        <v>5.5</v>
      </c>
      <c r="F11" s="15">
        <f t="shared" si="0"/>
        <v>0.009419765885249131</v>
      </c>
    </row>
    <row r="12" spans="1:6" s="7" customFormat="1" ht="15" customHeight="1">
      <c r="A12" s="10">
        <v>6</v>
      </c>
      <c r="B12" s="11" t="s">
        <v>17</v>
      </c>
      <c r="C12" s="12">
        <f>'потребность 2012'!H14</f>
        <v>1004.02174</v>
      </c>
      <c r="D12" s="19">
        <v>20</v>
      </c>
      <c r="E12" s="19">
        <v>12.4</v>
      </c>
      <c r="F12" s="15">
        <f t="shared" si="0"/>
        <v>0.012350330183089462</v>
      </c>
    </row>
    <row r="13" spans="1:6" s="7" customFormat="1" ht="15" customHeight="1">
      <c r="A13" s="10">
        <v>7</v>
      </c>
      <c r="B13" s="11" t="s">
        <v>18</v>
      </c>
      <c r="C13" s="12">
        <f>'потребность 2012'!H15</f>
        <v>821.25673</v>
      </c>
      <c r="D13" s="19">
        <v>230</v>
      </c>
      <c r="E13" s="19">
        <v>108.9</v>
      </c>
      <c r="F13" s="15">
        <f t="shared" si="0"/>
        <v>0.13260165307869076</v>
      </c>
    </row>
    <row r="14" spans="1:6" s="7" customFormat="1" ht="15" customHeight="1">
      <c r="A14" s="10">
        <v>8</v>
      </c>
      <c r="B14" s="11" t="s">
        <v>19</v>
      </c>
      <c r="C14" s="12">
        <f>'потребность 2012'!H16</f>
        <v>1329.70458</v>
      </c>
      <c r="D14" s="19">
        <v>263</v>
      </c>
      <c r="E14" s="19">
        <v>122.4</v>
      </c>
      <c r="F14" s="15">
        <f t="shared" si="0"/>
        <v>0.09205052147748487</v>
      </c>
    </row>
    <row r="15" spans="1:6" s="7" customFormat="1" ht="15" customHeight="1">
      <c r="A15" s="10">
        <v>9</v>
      </c>
      <c r="B15" s="11" t="s">
        <v>20</v>
      </c>
      <c r="C15" s="12">
        <f>'потребность 2012'!H17</f>
        <v>847.1171999999999</v>
      </c>
      <c r="D15" s="19">
        <v>242</v>
      </c>
      <c r="E15" s="19">
        <v>105.3</v>
      </c>
      <c r="F15" s="15">
        <f t="shared" si="0"/>
        <v>0.1243039333872574</v>
      </c>
    </row>
    <row r="16" spans="1:6" s="7" customFormat="1" ht="15" customHeight="1">
      <c r="A16" s="10">
        <v>10</v>
      </c>
      <c r="B16" s="11" t="s">
        <v>21</v>
      </c>
      <c r="C16" s="12">
        <f>'потребность 2012'!H18</f>
        <v>419.56179</v>
      </c>
      <c r="D16" s="19">
        <v>75</v>
      </c>
      <c r="E16" s="19">
        <v>25.9</v>
      </c>
      <c r="F16" s="15">
        <f t="shared" si="0"/>
        <v>0.061731074223894414</v>
      </c>
    </row>
    <row r="17" spans="1:6" s="7" customFormat="1" ht="15" customHeight="1">
      <c r="A17" s="10">
        <v>11</v>
      </c>
      <c r="B17" s="11" t="s">
        <v>22</v>
      </c>
      <c r="C17" s="12">
        <f>'потребность 2012'!H19</f>
        <v>598.13875</v>
      </c>
      <c r="D17" s="19">
        <v>133</v>
      </c>
      <c r="E17" s="19">
        <v>61.3</v>
      </c>
      <c r="F17" s="15">
        <f t="shared" si="0"/>
        <v>0.10248458238159625</v>
      </c>
    </row>
    <row r="18" spans="1:6" s="7" customFormat="1" ht="15" customHeight="1">
      <c r="A18" s="10">
        <v>12</v>
      </c>
      <c r="B18" s="11" t="s">
        <v>23</v>
      </c>
      <c r="C18" s="12">
        <f>'потребность 2012'!H20</f>
        <v>1161.95897</v>
      </c>
      <c r="D18" s="19">
        <v>139</v>
      </c>
      <c r="E18" s="19">
        <v>79.8</v>
      </c>
      <c r="F18" s="15">
        <f t="shared" si="0"/>
        <v>0.06867712377141855</v>
      </c>
    </row>
    <row r="19" spans="1:6" s="7" customFormat="1" ht="15" customHeight="1">
      <c r="A19" s="10">
        <v>13</v>
      </c>
      <c r="B19" s="11" t="s">
        <v>24</v>
      </c>
      <c r="C19" s="12">
        <f>'потребность 2012'!H21</f>
        <v>1060.56005</v>
      </c>
      <c r="D19" s="19">
        <v>426</v>
      </c>
      <c r="E19" s="19">
        <v>157.5</v>
      </c>
      <c r="F19" s="15">
        <f t="shared" si="0"/>
        <v>0.1485064424216243</v>
      </c>
    </row>
    <row r="20" spans="1:6" s="7" customFormat="1" ht="15" customHeight="1">
      <c r="A20" s="10">
        <v>14</v>
      </c>
      <c r="B20" s="11" t="s">
        <v>25</v>
      </c>
      <c r="C20" s="12">
        <f>'потребность 2012'!H22</f>
        <v>1166.9162099999999</v>
      </c>
      <c r="D20" s="19">
        <v>165</v>
      </c>
      <c r="E20" s="19">
        <v>78.2</v>
      </c>
      <c r="F20" s="15">
        <f t="shared" si="0"/>
        <v>0.06701423746611594</v>
      </c>
    </row>
    <row r="21" spans="1:6" s="7" customFormat="1" ht="15" customHeight="1">
      <c r="A21" s="10">
        <v>15</v>
      </c>
      <c r="B21" s="11" t="s">
        <v>26</v>
      </c>
      <c r="C21" s="12">
        <f>'потребность 2012'!H23</f>
        <v>1073.68317</v>
      </c>
      <c r="D21" s="19">
        <v>539</v>
      </c>
      <c r="E21" s="19">
        <v>212.3</v>
      </c>
      <c r="F21" s="15">
        <f t="shared" si="0"/>
        <v>0.19773058378106087</v>
      </c>
    </row>
    <row r="22" spans="1:6" s="7" customFormat="1" ht="15" customHeight="1">
      <c r="A22" s="10">
        <v>16</v>
      </c>
      <c r="B22" s="11" t="s">
        <v>27</v>
      </c>
      <c r="C22" s="12">
        <f>'потребность 2012'!H24</f>
        <v>942.0677900000001</v>
      </c>
      <c r="D22" s="19">
        <v>447</v>
      </c>
      <c r="E22" s="19">
        <v>171.3</v>
      </c>
      <c r="F22" s="15">
        <f t="shared" si="0"/>
        <v>0.18183404826949873</v>
      </c>
    </row>
    <row r="23" spans="1:6" s="7" customFormat="1" ht="15" customHeight="1">
      <c r="A23" s="10">
        <v>17</v>
      </c>
      <c r="B23" s="11" t="s">
        <v>28</v>
      </c>
      <c r="C23" s="12">
        <f>'потребность 2012'!H25</f>
        <v>747.60315</v>
      </c>
      <c r="D23" s="19">
        <v>55</v>
      </c>
      <c r="E23" s="19">
        <v>19</v>
      </c>
      <c r="F23" s="15">
        <f t="shared" si="0"/>
        <v>0.025414553162329503</v>
      </c>
    </row>
    <row r="24" spans="1:6" s="7" customFormat="1" ht="15" customHeight="1">
      <c r="A24" s="10">
        <v>18</v>
      </c>
      <c r="B24" s="11" t="s">
        <v>29</v>
      </c>
      <c r="C24" s="12">
        <f>'потребность 2012'!H26</f>
        <v>337.13442</v>
      </c>
      <c r="D24" s="19">
        <v>30</v>
      </c>
      <c r="E24" s="19">
        <v>10.4</v>
      </c>
      <c r="F24" s="15">
        <f t="shared" si="0"/>
        <v>0.0308482296171361</v>
      </c>
    </row>
    <row r="25" spans="1:6" s="7" customFormat="1" ht="15" customHeight="1">
      <c r="A25" s="10">
        <v>19</v>
      </c>
      <c r="B25" s="11" t="s">
        <v>30</v>
      </c>
      <c r="C25" s="12">
        <f>'потребность 2012'!H27</f>
        <v>1051.38392</v>
      </c>
      <c r="D25" s="19">
        <v>256</v>
      </c>
      <c r="E25" s="19">
        <v>135.4</v>
      </c>
      <c r="F25" s="15">
        <f t="shared" si="0"/>
        <v>0.12878264297593595</v>
      </c>
    </row>
    <row r="26" spans="1:6" s="7" customFormat="1" ht="15" customHeight="1">
      <c r="A26" s="10">
        <v>20</v>
      </c>
      <c r="B26" s="11" t="s">
        <v>31</v>
      </c>
      <c r="C26" s="12">
        <f>'потребность 2012'!H28</f>
        <v>1571.40551</v>
      </c>
      <c r="D26" s="19">
        <v>419</v>
      </c>
      <c r="E26" s="19">
        <v>182.2</v>
      </c>
      <c r="F26" s="15">
        <f t="shared" si="0"/>
        <v>0.1159471561226739</v>
      </c>
    </row>
    <row r="27" spans="1:6" s="7" customFormat="1" ht="15" customHeight="1">
      <c r="A27" s="10">
        <v>21</v>
      </c>
      <c r="B27" s="11" t="s">
        <v>32</v>
      </c>
      <c r="C27" s="12">
        <f>'потребность 2012'!H29</f>
        <v>859.2905999999999</v>
      </c>
      <c r="D27" s="19">
        <v>60</v>
      </c>
      <c r="E27" s="19">
        <v>20.7</v>
      </c>
      <c r="F27" s="15">
        <f t="shared" si="0"/>
        <v>0.024089638592578577</v>
      </c>
    </row>
    <row r="28" spans="1:6" s="7" customFormat="1" ht="29.25" customHeight="1">
      <c r="A28" s="55" t="s">
        <v>42</v>
      </c>
      <c r="B28" s="56"/>
      <c r="C28" s="12"/>
      <c r="D28" s="19">
        <v>4948.2</v>
      </c>
      <c r="E28" s="19">
        <v>2061.7</v>
      </c>
      <c r="F28" s="15"/>
    </row>
    <row r="29" spans="1:6" s="7" customFormat="1" ht="15" customHeight="1">
      <c r="A29" s="48" t="s">
        <v>33</v>
      </c>
      <c r="B29" s="48"/>
      <c r="C29" s="17">
        <f>SUM(C7:C28)</f>
        <v>19999.97463</v>
      </c>
      <c r="D29" s="20">
        <f>SUM(D7:D28)</f>
        <v>10028.2</v>
      </c>
      <c r="E29" s="20">
        <f>SUM(E7:E28)</f>
        <v>4249.7</v>
      </c>
      <c r="F29" s="18">
        <f>E29/C29</f>
        <v>0.2124852695375644</v>
      </c>
    </row>
    <row r="30" s="7" customFormat="1" ht="12.75">
      <c r="A30" s="16" t="s">
        <v>41</v>
      </c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</sheetData>
  <mergeCells count="10">
    <mergeCell ref="A29:B29"/>
    <mergeCell ref="D5:E5"/>
    <mergeCell ref="C5:C6"/>
    <mergeCell ref="B5:B6"/>
    <mergeCell ref="A5:A6"/>
    <mergeCell ref="F5:F6"/>
    <mergeCell ref="A28:B28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40" sqref="E40"/>
    </sheetView>
  </sheetViews>
  <sheetFormatPr defaultColWidth="9.00390625" defaultRowHeight="12.75"/>
  <cols>
    <col min="1" max="1" width="4.25390625" style="8" customWidth="1"/>
    <col min="2" max="2" width="21.00390625" style="8" customWidth="1"/>
    <col min="3" max="6" width="13.375" style="8" customWidth="1"/>
    <col min="7" max="16384" width="9.125" style="8" customWidth="1"/>
  </cols>
  <sheetData>
    <row r="1" spans="1:6" ht="12.75">
      <c r="A1" s="57" t="s">
        <v>43</v>
      </c>
      <c r="B1" s="57"/>
      <c r="C1" s="57"/>
      <c r="D1" s="57"/>
      <c r="E1" s="57"/>
      <c r="F1" s="57"/>
    </row>
    <row r="2" spans="1:6" ht="12.75">
      <c r="A2" s="57" t="s">
        <v>44</v>
      </c>
      <c r="B2" s="57"/>
      <c r="C2" s="57"/>
      <c r="D2" s="57"/>
      <c r="E2" s="57"/>
      <c r="F2" s="57"/>
    </row>
    <row r="3" spans="1:6" ht="12.75">
      <c r="A3" s="57" t="s">
        <v>47</v>
      </c>
      <c r="B3" s="57"/>
      <c r="C3" s="57"/>
      <c r="D3" s="57"/>
      <c r="E3" s="57"/>
      <c r="F3" s="57"/>
    </row>
    <row r="5" spans="1:6" s="9" customFormat="1" ht="29.25" customHeight="1">
      <c r="A5" s="53" t="s">
        <v>3</v>
      </c>
      <c r="B5" s="53" t="s">
        <v>36</v>
      </c>
      <c r="C5" s="51" t="s">
        <v>40</v>
      </c>
      <c r="D5" s="49" t="s">
        <v>37</v>
      </c>
      <c r="E5" s="50"/>
      <c r="F5" s="51" t="s">
        <v>35</v>
      </c>
    </row>
    <row r="6" spans="1:6" s="9" customFormat="1" ht="18" customHeight="1">
      <c r="A6" s="54"/>
      <c r="B6" s="54"/>
      <c r="C6" s="52"/>
      <c r="D6" s="13" t="s">
        <v>38</v>
      </c>
      <c r="E6" s="14" t="s">
        <v>39</v>
      </c>
      <c r="F6" s="52"/>
    </row>
    <row r="7" spans="1:6" s="7" customFormat="1" ht="15" customHeight="1">
      <c r="A7" s="10">
        <v>1</v>
      </c>
      <c r="B7" s="11" t="s">
        <v>12</v>
      </c>
      <c r="C7" s="12">
        <f>'потребность 2012'!H9</f>
        <v>895.67589</v>
      </c>
      <c r="D7" s="19">
        <v>266</v>
      </c>
      <c r="E7" s="19">
        <v>91.8</v>
      </c>
      <c r="F7" s="15">
        <f aca="true" t="shared" si="0" ref="F7:F27">E7/C7</f>
        <v>0.10249243172103248</v>
      </c>
    </row>
    <row r="8" spans="1:6" s="7" customFormat="1" ht="15" customHeight="1">
      <c r="A8" s="10">
        <v>2</v>
      </c>
      <c r="B8" s="11" t="s">
        <v>13</v>
      </c>
      <c r="C8" s="12">
        <f>'потребность 2012'!H10</f>
        <v>730.72999</v>
      </c>
      <c r="D8" s="19">
        <v>0</v>
      </c>
      <c r="E8" s="19">
        <v>0</v>
      </c>
      <c r="F8" s="15">
        <f t="shared" si="0"/>
        <v>0</v>
      </c>
    </row>
    <row r="9" spans="1:6" s="7" customFormat="1" ht="15" customHeight="1">
      <c r="A9" s="10">
        <v>3</v>
      </c>
      <c r="B9" s="11" t="s">
        <v>14</v>
      </c>
      <c r="C9" s="12">
        <f>'потребность 2012'!H11</f>
        <v>1546.6642</v>
      </c>
      <c r="D9" s="19">
        <v>640</v>
      </c>
      <c r="E9" s="19">
        <v>270.8</v>
      </c>
      <c r="F9" s="15">
        <f t="shared" si="0"/>
        <v>0.1750864861293098</v>
      </c>
    </row>
    <row r="10" spans="1:6" s="7" customFormat="1" ht="15" customHeight="1">
      <c r="A10" s="10">
        <v>4</v>
      </c>
      <c r="B10" s="11" t="s">
        <v>15</v>
      </c>
      <c r="C10" s="12">
        <f>'потребность 2012'!H12</f>
        <v>1251.22134</v>
      </c>
      <c r="D10" s="19">
        <v>826</v>
      </c>
      <c r="E10" s="19">
        <v>381.5</v>
      </c>
      <c r="F10" s="15">
        <f t="shared" si="0"/>
        <v>0.30490208870638347</v>
      </c>
    </row>
    <row r="11" spans="1:6" s="7" customFormat="1" ht="15" customHeight="1">
      <c r="A11" s="10">
        <v>5</v>
      </c>
      <c r="B11" s="11" t="s">
        <v>16</v>
      </c>
      <c r="C11" s="12">
        <f>'потребность 2012'!H13</f>
        <v>583.87863</v>
      </c>
      <c r="D11" s="19">
        <v>16</v>
      </c>
      <c r="E11" s="19">
        <v>5.5</v>
      </c>
      <c r="F11" s="15">
        <f t="shared" si="0"/>
        <v>0.009419765885249131</v>
      </c>
    </row>
    <row r="12" spans="1:6" s="7" customFormat="1" ht="15" customHeight="1">
      <c r="A12" s="10">
        <v>6</v>
      </c>
      <c r="B12" s="11" t="s">
        <v>17</v>
      </c>
      <c r="C12" s="12">
        <f>'потребность 2012'!H14</f>
        <v>1004.02174</v>
      </c>
      <c r="D12" s="19">
        <v>120</v>
      </c>
      <c r="E12" s="19">
        <v>46.9</v>
      </c>
      <c r="F12" s="15">
        <f t="shared" si="0"/>
        <v>0.04671213593442707</v>
      </c>
    </row>
    <row r="13" spans="1:6" s="7" customFormat="1" ht="15" customHeight="1">
      <c r="A13" s="10">
        <v>7</v>
      </c>
      <c r="B13" s="11" t="s">
        <v>18</v>
      </c>
      <c r="C13" s="12">
        <f>'потребность 2012'!H15</f>
        <v>821.25673</v>
      </c>
      <c r="D13" s="19">
        <v>279</v>
      </c>
      <c r="E13" s="19">
        <v>133.3</v>
      </c>
      <c r="F13" s="15">
        <f t="shared" si="0"/>
        <v>0.1623122163029337</v>
      </c>
    </row>
    <row r="14" spans="1:6" s="7" customFormat="1" ht="15" customHeight="1">
      <c r="A14" s="10">
        <v>8</v>
      </c>
      <c r="B14" s="11" t="s">
        <v>19</v>
      </c>
      <c r="C14" s="12">
        <f>'потребность 2012'!H16</f>
        <v>1329.70458</v>
      </c>
      <c r="D14" s="19">
        <v>468</v>
      </c>
      <c r="E14" s="19">
        <v>232.4</v>
      </c>
      <c r="F14" s="15">
        <f t="shared" si="0"/>
        <v>0.17477566332816571</v>
      </c>
    </row>
    <row r="15" spans="1:6" s="7" customFormat="1" ht="15" customHeight="1">
      <c r="A15" s="10">
        <v>9</v>
      </c>
      <c r="B15" s="11" t="s">
        <v>20</v>
      </c>
      <c r="C15" s="12">
        <f>'потребность 2012'!H17</f>
        <v>847.1171999999999</v>
      </c>
      <c r="D15" s="19">
        <v>242</v>
      </c>
      <c r="E15" s="19">
        <v>105.3</v>
      </c>
      <c r="F15" s="15">
        <f t="shared" si="0"/>
        <v>0.1243039333872574</v>
      </c>
    </row>
    <row r="16" spans="1:6" s="7" customFormat="1" ht="15" customHeight="1">
      <c r="A16" s="10">
        <v>10</v>
      </c>
      <c r="B16" s="11" t="s">
        <v>21</v>
      </c>
      <c r="C16" s="12">
        <f>'потребность 2012'!H18</f>
        <v>419.56179</v>
      </c>
      <c r="D16" s="19">
        <v>75</v>
      </c>
      <c r="E16" s="19">
        <v>25.9</v>
      </c>
      <c r="F16" s="15">
        <f t="shared" si="0"/>
        <v>0.061731074223894414</v>
      </c>
    </row>
    <row r="17" spans="1:6" s="7" customFormat="1" ht="15" customHeight="1">
      <c r="A17" s="10">
        <v>11</v>
      </c>
      <c r="B17" s="11" t="s">
        <v>22</v>
      </c>
      <c r="C17" s="12">
        <f>'потребность 2012'!H19</f>
        <v>598.13875</v>
      </c>
      <c r="D17" s="19">
        <v>133</v>
      </c>
      <c r="E17" s="19">
        <v>61.3</v>
      </c>
      <c r="F17" s="15">
        <f t="shared" si="0"/>
        <v>0.10248458238159625</v>
      </c>
    </row>
    <row r="18" spans="1:6" s="7" customFormat="1" ht="15" customHeight="1">
      <c r="A18" s="10">
        <v>12</v>
      </c>
      <c r="B18" s="11" t="s">
        <v>23</v>
      </c>
      <c r="C18" s="12">
        <f>'потребность 2012'!H20</f>
        <v>1161.95897</v>
      </c>
      <c r="D18" s="19">
        <v>139</v>
      </c>
      <c r="E18" s="19">
        <v>79.8</v>
      </c>
      <c r="F18" s="15">
        <f t="shared" si="0"/>
        <v>0.06867712377141855</v>
      </c>
    </row>
    <row r="19" spans="1:6" s="7" customFormat="1" ht="15" customHeight="1">
      <c r="A19" s="10">
        <v>13</v>
      </c>
      <c r="B19" s="11" t="s">
        <v>24</v>
      </c>
      <c r="C19" s="12">
        <f>'потребность 2012'!H21</f>
        <v>1060.56005</v>
      </c>
      <c r="D19" s="19">
        <v>551</v>
      </c>
      <c r="E19" s="19">
        <v>214.1</v>
      </c>
      <c r="F19" s="15">
        <f t="shared" si="0"/>
        <v>0.2018744718886969</v>
      </c>
    </row>
    <row r="20" spans="1:6" s="7" customFormat="1" ht="15" customHeight="1">
      <c r="A20" s="10">
        <v>14</v>
      </c>
      <c r="B20" s="11" t="s">
        <v>25</v>
      </c>
      <c r="C20" s="12">
        <f>'потребность 2012'!H22</f>
        <v>1166.9162099999999</v>
      </c>
      <c r="D20" s="19">
        <v>165</v>
      </c>
      <c r="E20" s="19">
        <v>78.2</v>
      </c>
      <c r="F20" s="15">
        <f t="shared" si="0"/>
        <v>0.06701423746611594</v>
      </c>
    </row>
    <row r="21" spans="1:6" s="7" customFormat="1" ht="15" customHeight="1">
      <c r="A21" s="10">
        <v>15</v>
      </c>
      <c r="B21" s="11" t="s">
        <v>26</v>
      </c>
      <c r="C21" s="12">
        <f>'потребность 2012'!H23</f>
        <v>1073.68317</v>
      </c>
      <c r="D21" s="19">
        <v>719</v>
      </c>
      <c r="E21" s="19">
        <v>296.2</v>
      </c>
      <c r="F21" s="15">
        <f t="shared" si="0"/>
        <v>0.2758728163728225</v>
      </c>
    </row>
    <row r="22" spans="1:6" s="7" customFormat="1" ht="15" customHeight="1">
      <c r="A22" s="10">
        <v>16</v>
      </c>
      <c r="B22" s="11" t="s">
        <v>27</v>
      </c>
      <c r="C22" s="12">
        <f>'потребность 2012'!H24</f>
        <v>942.0677900000001</v>
      </c>
      <c r="D22" s="19">
        <v>497</v>
      </c>
      <c r="E22" s="19">
        <v>201.3</v>
      </c>
      <c r="F22" s="15">
        <f t="shared" si="0"/>
        <v>0.21367889034822005</v>
      </c>
    </row>
    <row r="23" spans="1:6" s="7" customFormat="1" ht="15" customHeight="1">
      <c r="A23" s="10">
        <v>17</v>
      </c>
      <c r="B23" s="11" t="s">
        <v>28</v>
      </c>
      <c r="C23" s="12">
        <f>'потребность 2012'!H25</f>
        <v>747.60315</v>
      </c>
      <c r="D23" s="19">
        <v>55</v>
      </c>
      <c r="E23" s="19">
        <v>19</v>
      </c>
      <c r="F23" s="15">
        <f t="shared" si="0"/>
        <v>0.025414553162329503</v>
      </c>
    </row>
    <row r="24" spans="1:6" s="7" customFormat="1" ht="15" customHeight="1">
      <c r="A24" s="10">
        <v>18</v>
      </c>
      <c r="B24" s="11" t="s">
        <v>29</v>
      </c>
      <c r="C24" s="12">
        <f>'потребность 2012'!H26</f>
        <v>337.13442</v>
      </c>
      <c r="D24" s="19">
        <v>30</v>
      </c>
      <c r="E24" s="19">
        <v>10.4</v>
      </c>
      <c r="F24" s="15">
        <f t="shared" si="0"/>
        <v>0.0308482296171361</v>
      </c>
    </row>
    <row r="25" spans="1:6" s="7" customFormat="1" ht="15" customHeight="1">
      <c r="A25" s="10">
        <v>19</v>
      </c>
      <c r="B25" s="11" t="s">
        <v>30</v>
      </c>
      <c r="C25" s="12">
        <f>'потребность 2012'!H27</f>
        <v>1051.38392</v>
      </c>
      <c r="D25" s="19">
        <v>256</v>
      </c>
      <c r="E25" s="19">
        <v>135.4</v>
      </c>
      <c r="F25" s="15">
        <f t="shared" si="0"/>
        <v>0.12878264297593595</v>
      </c>
    </row>
    <row r="26" spans="1:6" s="7" customFormat="1" ht="15" customHeight="1">
      <c r="A26" s="10">
        <v>20</v>
      </c>
      <c r="B26" s="11" t="s">
        <v>31</v>
      </c>
      <c r="C26" s="12">
        <f>'потребность 2012'!H28</f>
        <v>1571.40551</v>
      </c>
      <c r="D26" s="19">
        <v>679</v>
      </c>
      <c r="E26" s="19">
        <v>303.2</v>
      </c>
      <c r="F26" s="15">
        <f t="shared" si="0"/>
        <v>0.19294828614925755</v>
      </c>
    </row>
    <row r="27" spans="1:6" s="7" customFormat="1" ht="15" customHeight="1">
      <c r="A27" s="10">
        <v>21</v>
      </c>
      <c r="B27" s="11" t="s">
        <v>32</v>
      </c>
      <c r="C27" s="12">
        <f>'потребность 2012'!H29</f>
        <v>859.2905999999999</v>
      </c>
      <c r="D27" s="19">
        <v>60</v>
      </c>
      <c r="E27" s="19">
        <v>20.7</v>
      </c>
      <c r="F27" s="15">
        <f t="shared" si="0"/>
        <v>0.024089638592578577</v>
      </c>
    </row>
    <row r="28" spans="1:6" s="7" customFormat="1" ht="15" customHeight="1">
      <c r="A28" s="58" t="s">
        <v>48</v>
      </c>
      <c r="B28" s="59"/>
      <c r="C28" s="12">
        <f>SUM(C7:C27)</f>
        <v>19999.97463</v>
      </c>
      <c r="D28" s="19">
        <f>SUM(D7:D27)</f>
        <v>6216</v>
      </c>
      <c r="E28" s="19">
        <f>SUM(E7:E27)</f>
        <v>2713</v>
      </c>
      <c r="F28" s="15"/>
    </row>
    <row r="29" spans="1:6" s="7" customFormat="1" ht="15" customHeight="1">
      <c r="A29" s="60" t="s">
        <v>42</v>
      </c>
      <c r="B29" s="61"/>
      <c r="C29" s="12" t="s">
        <v>49</v>
      </c>
      <c r="D29" s="19">
        <v>5486.2</v>
      </c>
      <c r="E29" s="19">
        <v>2244.6</v>
      </c>
      <c r="F29" s="15"/>
    </row>
    <row r="30" spans="1:6" s="7" customFormat="1" ht="15" customHeight="1">
      <c r="A30" s="62"/>
      <c r="B30" s="63"/>
      <c r="C30" s="12" t="s">
        <v>51</v>
      </c>
      <c r="D30" s="19">
        <v>2385.1</v>
      </c>
      <c r="E30" s="19">
        <v>980.4</v>
      </c>
      <c r="F30" s="15"/>
    </row>
    <row r="31" spans="1:6" s="7" customFormat="1" ht="15" customHeight="1">
      <c r="A31" s="64"/>
      <c r="B31" s="65"/>
      <c r="C31" s="12" t="s">
        <v>50</v>
      </c>
      <c r="D31" s="19">
        <v>3101.1</v>
      </c>
      <c r="E31" s="19">
        <v>1264.2</v>
      </c>
      <c r="F31" s="15"/>
    </row>
    <row r="32" spans="1:6" s="7" customFormat="1" ht="15" customHeight="1">
      <c r="A32" s="48" t="s">
        <v>33</v>
      </c>
      <c r="B32" s="48"/>
      <c r="C32" s="17">
        <f>C28</f>
        <v>19999.97463</v>
      </c>
      <c r="D32" s="17">
        <f>D28+D29</f>
        <v>11702.2</v>
      </c>
      <c r="E32" s="17">
        <f>E28+E29</f>
        <v>4957.6</v>
      </c>
      <c r="F32" s="18">
        <f>E32/C32</f>
        <v>0.24788031443617886</v>
      </c>
    </row>
    <row r="33" s="7" customFormat="1" ht="12.75">
      <c r="A33" s="16" t="s">
        <v>41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1">
    <mergeCell ref="F5:F6"/>
    <mergeCell ref="A1:F1"/>
    <mergeCell ref="A2:F2"/>
    <mergeCell ref="A3:F3"/>
    <mergeCell ref="A32:B32"/>
    <mergeCell ref="D5:E5"/>
    <mergeCell ref="C5:C6"/>
    <mergeCell ref="B5:B6"/>
    <mergeCell ref="A5:A6"/>
    <mergeCell ref="A28:B28"/>
    <mergeCell ref="A29:B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I27" sqref="I27"/>
    </sheetView>
  </sheetViews>
  <sheetFormatPr defaultColWidth="9.00390625" defaultRowHeight="12.75"/>
  <cols>
    <col min="1" max="1" width="4.25390625" style="8" customWidth="1"/>
    <col min="2" max="2" width="21.00390625" style="8" customWidth="1"/>
    <col min="3" max="6" width="13.375" style="8" customWidth="1"/>
    <col min="7" max="16384" width="9.125" style="8" customWidth="1"/>
  </cols>
  <sheetData>
    <row r="1" spans="1:6" ht="12.75">
      <c r="A1" s="57" t="s">
        <v>43</v>
      </c>
      <c r="B1" s="57"/>
      <c r="C1" s="57"/>
      <c r="D1" s="57"/>
      <c r="E1" s="57"/>
      <c r="F1" s="57"/>
    </row>
    <row r="2" spans="1:6" ht="12.75">
      <c r="A2" s="57" t="s">
        <v>44</v>
      </c>
      <c r="B2" s="57"/>
      <c r="C2" s="57"/>
      <c r="D2" s="57"/>
      <c r="E2" s="57"/>
      <c r="F2" s="57"/>
    </row>
    <row r="3" spans="1:6" ht="12.75">
      <c r="A3" s="57" t="s">
        <v>52</v>
      </c>
      <c r="B3" s="57"/>
      <c r="C3" s="57"/>
      <c r="D3" s="57"/>
      <c r="E3" s="57"/>
      <c r="F3" s="57"/>
    </row>
    <row r="5" spans="1:6" s="9" customFormat="1" ht="29.25" customHeight="1">
      <c r="A5" s="53" t="s">
        <v>3</v>
      </c>
      <c r="B5" s="53" t="s">
        <v>36</v>
      </c>
      <c r="C5" s="51" t="s">
        <v>40</v>
      </c>
      <c r="D5" s="49" t="s">
        <v>37</v>
      </c>
      <c r="E5" s="50"/>
      <c r="F5" s="51" t="s">
        <v>35</v>
      </c>
    </row>
    <row r="6" spans="1:6" s="9" customFormat="1" ht="18" customHeight="1">
      <c r="A6" s="54"/>
      <c r="B6" s="54"/>
      <c r="C6" s="52"/>
      <c r="D6" s="13" t="s">
        <v>38</v>
      </c>
      <c r="E6" s="14" t="s">
        <v>39</v>
      </c>
      <c r="F6" s="52"/>
    </row>
    <row r="7" spans="1:6" s="7" customFormat="1" ht="15" customHeight="1">
      <c r="A7" s="10">
        <v>1</v>
      </c>
      <c r="B7" s="11" t="s">
        <v>12</v>
      </c>
      <c r="C7" s="12">
        <f>'потребность 2012'!H9</f>
        <v>895.67589</v>
      </c>
      <c r="D7" s="19">
        <v>266</v>
      </c>
      <c r="E7" s="19">
        <v>91.8</v>
      </c>
      <c r="F7" s="15">
        <f aca="true" t="shared" si="0" ref="F7:F28">E7/C7</f>
        <v>0.10249243172103248</v>
      </c>
    </row>
    <row r="8" spans="1:6" s="7" customFormat="1" ht="15" customHeight="1">
      <c r="A8" s="10">
        <v>2</v>
      </c>
      <c r="B8" s="11" t="s">
        <v>13</v>
      </c>
      <c r="C8" s="12">
        <f>'потребность 2012'!H10</f>
        <v>730.72999</v>
      </c>
      <c r="D8" s="19">
        <v>115</v>
      </c>
      <c r="E8" s="19">
        <v>56.2</v>
      </c>
      <c r="F8" s="15">
        <f t="shared" si="0"/>
        <v>0.07690939303038595</v>
      </c>
    </row>
    <row r="9" spans="1:6" s="7" customFormat="1" ht="15" customHeight="1">
      <c r="A9" s="10">
        <v>3</v>
      </c>
      <c r="B9" s="11" t="s">
        <v>14</v>
      </c>
      <c r="C9" s="12">
        <f>'потребность 2012'!H11</f>
        <v>1546.6642</v>
      </c>
      <c r="D9" s="19">
        <v>700</v>
      </c>
      <c r="E9" s="19">
        <v>295.5</v>
      </c>
      <c r="F9" s="15">
        <f t="shared" si="0"/>
        <v>0.19105633918467887</v>
      </c>
    </row>
    <row r="10" spans="1:6" s="7" customFormat="1" ht="15" customHeight="1">
      <c r="A10" s="10">
        <v>4</v>
      </c>
      <c r="B10" s="11" t="s">
        <v>15</v>
      </c>
      <c r="C10" s="12">
        <f>'потребность 2012'!H12</f>
        <v>1251.22134</v>
      </c>
      <c r="D10" s="19">
        <v>826</v>
      </c>
      <c r="E10" s="19">
        <v>381.5</v>
      </c>
      <c r="F10" s="15">
        <f t="shared" si="0"/>
        <v>0.30490208870638347</v>
      </c>
    </row>
    <row r="11" spans="1:6" s="7" customFormat="1" ht="15" customHeight="1">
      <c r="A11" s="10">
        <v>5</v>
      </c>
      <c r="B11" s="11" t="s">
        <v>16</v>
      </c>
      <c r="C11" s="12">
        <f>'потребность 2012'!H13</f>
        <v>583.87863</v>
      </c>
      <c r="D11" s="19">
        <v>16</v>
      </c>
      <c r="E11" s="19">
        <v>5.5</v>
      </c>
      <c r="F11" s="15">
        <f t="shared" si="0"/>
        <v>0.009419765885249131</v>
      </c>
    </row>
    <row r="12" spans="1:6" s="7" customFormat="1" ht="15" customHeight="1">
      <c r="A12" s="10">
        <v>6</v>
      </c>
      <c r="B12" s="11" t="s">
        <v>17</v>
      </c>
      <c r="C12" s="12">
        <f>'потребность 2012'!H14</f>
        <v>1004.02174</v>
      </c>
      <c r="D12" s="19">
        <v>120</v>
      </c>
      <c r="E12" s="19">
        <v>46.9</v>
      </c>
      <c r="F12" s="15">
        <f t="shared" si="0"/>
        <v>0.04671213593442707</v>
      </c>
    </row>
    <row r="13" spans="1:6" s="7" customFormat="1" ht="15" customHeight="1">
      <c r="A13" s="10">
        <v>7</v>
      </c>
      <c r="B13" s="11" t="s">
        <v>18</v>
      </c>
      <c r="C13" s="12">
        <f>'потребность 2012'!H15</f>
        <v>821.25673</v>
      </c>
      <c r="D13" s="19">
        <v>352</v>
      </c>
      <c r="E13" s="19">
        <v>168.7</v>
      </c>
      <c r="F13" s="15">
        <f t="shared" si="0"/>
        <v>0.20541688589876153</v>
      </c>
    </row>
    <row r="14" spans="1:6" s="7" customFormat="1" ht="15" customHeight="1">
      <c r="A14" s="10">
        <v>8</v>
      </c>
      <c r="B14" s="11" t="s">
        <v>19</v>
      </c>
      <c r="C14" s="12">
        <f>'потребность 2012'!H16</f>
        <v>1329.70458</v>
      </c>
      <c r="D14" s="19">
        <v>468</v>
      </c>
      <c r="E14" s="19">
        <v>232.4</v>
      </c>
      <c r="F14" s="15">
        <f t="shared" si="0"/>
        <v>0.17477566332816571</v>
      </c>
    </row>
    <row r="15" spans="1:6" s="7" customFormat="1" ht="15" customHeight="1">
      <c r="A15" s="10">
        <v>9</v>
      </c>
      <c r="B15" s="11" t="s">
        <v>20</v>
      </c>
      <c r="C15" s="12">
        <f>'потребность 2012'!H17</f>
        <v>847.1171999999999</v>
      </c>
      <c r="D15" s="19">
        <v>262</v>
      </c>
      <c r="E15" s="19">
        <v>114.5</v>
      </c>
      <c r="F15" s="15">
        <f t="shared" si="0"/>
        <v>0.13516429603837582</v>
      </c>
    </row>
    <row r="16" spans="1:6" s="7" customFormat="1" ht="15" customHeight="1">
      <c r="A16" s="10">
        <v>10</v>
      </c>
      <c r="B16" s="11" t="s">
        <v>21</v>
      </c>
      <c r="C16" s="12">
        <f>'потребность 2012'!H18</f>
        <v>419.56179</v>
      </c>
      <c r="D16" s="19">
        <v>75</v>
      </c>
      <c r="E16" s="19">
        <v>25.9</v>
      </c>
      <c r="F16" s="15">
        <f t="shared" si="0"/>
        <v>0.061731074223894414</v>
      </c>
    </row>
    <row r="17" spans="1:6" s="7" customFormat="1" ht="15" customHeight="1">
      <c r="A17" s="10">
        <v>11</v>
      </c>
      <c r="B17" s="11" t="s">
        <v>22</v>
      </c>
      <c r="C17" s="12">
        <f>'потребность 2012'!H19</f>
        <v>598.13875</v>
      </c>
      <c r="D17" s="19">
        <v>133</v>
      </c>
      <c r="E17" s="19">
        <v>61.3</v>
      </c>
      <c r="F17" s="15">
        <f t="shared" si="0"/>
        <v>0.10248458238159625</v>
      </c>
    </row>
    <row r="18" spans="1:6" s="7" customFormat="1" ht="15" customHeight="1">
      <c r="A18" s="10">
        <v>12</v>
      </c>
      <c r="B18" s="11" t="s">
        <v>23</v>
      </c>
      <c r="C18" s="12">
        <f>'потребность 2012'!H20</f>
        <v>1161.95897</v>
      </c>
      <c r="D18" s="19">
        <v>139</v>
      </c>
      <c r="E18" s="19">
        <v>79.8</v>
      </c>
      <c r="F18" s="15">
        <f t="shared" si="0"/>
        <v>0.06867712377141855</v>
      </c>
    </row>
    <row r="19" spans="1:6" s="7" customFormat="1" ht="15" customHeight="1">
      <c r="A19" s="10">
        <v>13</v>
      </c>
      <c r="B19" s="11" t="s">
        <v>24</v>
      </c>
      <c r="C19" s="12">
        <f>'потребность 2012'!H21</f>
        <v>1060.56005</v>
      </c>
      <c r="D19" s="19">
        <v>551</v>
      </c>
      <c r="E19" s="19">
        <v>214.1</v>
      </c>
      <c r="F19" s="15">
        <f t="shared" si="0"/>
        <v>0.2018744718886969</v>
      </c>
    </row>
    <row r="20" spans="1:6" s="7" customFormat="1" ht="15" customHeight="1">
      <c r="A20" s="10">
        <v>14</v>
      </c>
      <c r="B20" s="11" t="s">
        <v>25</v>
      </c>
      <c r="C20" s="12">
        <f>'потребность 2012'!H22</f>
        <v>1166.9162099999999</v>
      </c>
      <c r="D20" s="19">
        <v>283</v>
      </c>
      <c r="E20" s="19">
        <v>125.6</v>
      </c>
      <c r="F20" s="15">
        <f t="shared" si="0"/>
        <v>0.1076341205338128</v>
      </c>
    </row>
    <row r="21" spans="1:6" s="7" customFormat="1" ht="15" customHeight="1">
      <c r="A21" s="10">
        <v>15</v>
      </c>
      <c r="B21" s="11" t="s">
        <v>26</v>
      </c>
      <c r="C21" s="12">
        <f>'потребность 2012'!H23</f>
        <v>1073.68317</v>
      </c>
      <c r="D21" s="19">
        <v>1029</v>
      </c>
      <c r="E21" s="19">
        <v>411.3</v>
      </c>
      <c r="F21" s="15">
        <f t="shared" si="0"/>
        <v>0.38307390065544195</v>
      </c>
    </row>
    <row r="22" spans="1:6" s="7" customFormat="1" ht="15" customHeight="1">
      <c r="A22" s="10">
        <v>16</v>
      </c>
      <c r="B22" s="11" t="s">
        <v>27</v>
      </c>
      <c r="C22" s="12">
        <f>'потребность 2012'!H24</f>
        <v>942.0677900000001</v>
      </c>
      <c r="D22" s="19">
        <v>503</v>
      </c>
      <c r="E22" s="19">
        <v>204.9</v>
      </c>
      <c r="F22" s="15">
        <f t="shared" si="0"/>
        <v>0.21750027139766662</v>
      </c>
    </row>
    <row r="23" spans="1:6" s="7" customFormat="1" ht="15" customHeight="1">
      <c r="A23" s="10">
        <v>17</v>
      </c>
      <c r="B23" s="11" t="s">
        <v>28</v>
      </c>
      <c r="C23" s="12">
        <f>'потребность 2012'!H25</f>
        <v>747.60315</v>
      </c>
      <c r="D23" s="19">
        <v>144</v>
      </c>
      <c r="E23" s="19">
        <v>61</v>
      </c>
      <c r="F23" s="15">
        <f t="shared" si="0"/>
        <v>0.08159409173168947</v>
      </c>
    </row>
    <row r="24" spans="1:6" s="7" customFormat="1" ht="15" customHeight="1">
      <c r="A24" s="10">
        <v>18</v>
      </c>
      <c r="B24" s="11" t="s">
        <v>29</v>
      </c>
      <c r="C24" s="12">
        <f>'потребность 2012'!H26</f>
        <v>337.13442</v>
      </c>
      <c r="D24" s="19">
        <v>30</v>
      </c>
      <c r="E24" s="19">
        <v>10.4</v>
      </c>
      <c r="F24" s="15">
        <f t="shared" si="0"/>
        <v>0.0308482296171361</v>
      </c>
    </row>
    <row r="25" spans="1:6" s="7" customFormat="1" ht="15" customHeight="1">
      <c r="A25" s="10">
        <v>19</v>
      </c>
      <c r="B25" s="11" t="s">
        <v>30</v>
      </c>
      <c r="C25" s="12">
        <f>'потребность 2012'!H27</f>
        <v>1051.38392</v>
      </c>
      <c r="D25" s="19">
        <v>256</v>
      </c>
      <c r="E25" s="19">
        <v>135.4</v>
      </c>
      <c r="F25" s="15">
        <f t="shared" si="0"/>
        <v>0.12878264297593595</v>
      </c>
    </row>
    <row r="26" spans="1:6" s="7" customFormat="1" ht="15" customHeight="1">
      <c r="A26" s="10">
        <v>20</v>
      </c>
      <c r="B26" s="11" t="s">
        <v>31</v>
      </c>
      <c r="C26" s="12">
        <f>'потребность 2012'!H28</f>
        <v>1571.40551</v>
      </c>
      <c r="D26" s="19">
        <v>926</v>
      </c>
      <c r="E26" s="19">
        <v>407.7</v>
      </c>
      <c r="F26" s="15">
        <f t="shared" si="0"/>
        <v>0.25944926208130703</v>
      </c>
    </row>
    <row r="27" spans="1:6" s="7" customFormat="1" ht="15" customHeight="1">
      <c r="A27" s="10">
        <v>21</v>
      </c>
      <c r="B27" s="11" t="s">
        <v>32</v>
      </c>
      <c r="C27" s="12">
        <f>'потребность 2012'!H29</f>
        <v>859.2905999999999</v>
      </c>
      <c r="D27" s="19">
        <v>60</v>
      </c>
      <c r="E27" s="19">
        <v>20.7</v>
      </c>
      <c r="F27" s="15">
        <f t="shared" si="0"/>
        <v>0.024089638592578577</v>
      </c>
    </row>
    <row r="28" spans="1:6" s="7" customFormat="1" ht="15" customHeight="1">
      <c r="A28" s="58" t="s">
        <v>48</v>
      </c>
      <c r="B28" s="59"/>
      <c r="C28" s="12">
        <f>SUM(C7:C27)</f>
        <v>19999.97463</v>
      </c>
      <c r="D28" s="19">
        <f>SUM(D7:D27)</f>
        <v>7254</v>
      </c>
      <c r="E28" s="19">
        <f>SUM(E7:E27)</f>
        <v>3151.1</v>
      </c>
      <c r="F28" s="15">
        <f t="shared" si="0"/>
        <v>0.157555199858771</v>
      </c>
    </row>
    <row r="29" spans="1:6" s="7" customFormat="1" ht="15" customHeight="1">
      <c r="A29" s="60" t="s">
        <v>42</v>
      </c>
      <c r="B29" s="61"/>
      <c r="C29" s="12" t="s">
        <v>49</v>
      </c>
      <c r="D29" s="19">
        <v>5486.2</v>
      </c>
      <c r="E29" s="19">
        <v>2244.6</v>
      </c>
      <c r="F29" s="15"/>
    </row>
    <row r="30" spans="1:6" s="7" customFormat="1" ht="15" customHeight="1">
      <c r="A30" s="62"/>
      <c r="B30" s="63"/>
      <c r="C30" s="12" t="s">
        <v>51</v>
      </c>
      <c r="D30" s="19">
        <v>2385.1</v>
      </c>
      <c r="E30" s="19">
        <v>980.4</v>
      </c>
      <c r="F30" s="15"/>
    </row>
    <row r="31" spans="1:6" s="7" customFormat="1" ht="15" customHeight="1">
      <c r="A31" s="64"/>
      <c r="B31" s="65"/>
      <c r="C31" s="12" t="s">
        <v>50</v>
      </c>
      <c r="D31" s="19">
        <v>3101.1</v>
      </c>
      <c r="E31" s="19">
        <v>1264.2</v>
      </c>
      <c r="F31" s="15"/>
    </row>
    <row r="32" spans="1:6" s="7" customFormat="1" ht="15" customHeight="1">
      <c r="A32" s="48" t="s">
        <v>33</v>
      </c>
      <c r="B32" s="48"/>
      <c r="C32" s="17">
        <f>C28</f>
        <v>19999.97463</v>
      </c>
      <c r="D32" s="17">
        <f>D28+D29</f>
        <v>12740.2</v>
      </c>
      <c r="E32" s="17">
        <f>E28+E29</f>
        <v>5395.7</v>
      </c>
      <c r="F32" s="18">
        <f>E32/C32</f>
        <v>0.2697853422227066</v>
      </c>
    </row>
    <row r="33" s="7" customFormat="1" ht="12.75">
      <c r="A33" s="16" t="s">
        <v>41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1">
    <mergeCell ref="A32:B32"/>
    <mergeCell ref="D5:E5"/>
    <mergeCell ref="C5:C6"/>
    <mergeCell ref="B5:B6"/>
    <mergeCell ref="A5:A6"/>
    <mergeCell ref="A28:B28"/>
    <mergeCell ref="A29:B31"/>
    <mergeCell ref="F5:F6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7" sqref="I7"/>
    </sheetView>
  </sheetViews>
  <sheetFormatPr defaultColWidth="9.00390625" defaultRowHeight="12.75"/>
  <cols>
    <col min="1" max="1" width="4.25390625" style="8" customWidth="1"/>
    <col min="2" max="2" width="21.00390625" style="8" customWidth="1"/>
    <col min="3" max="6" width="13.375" style="8" customWidth="1"/>
    <col min="7" max="16384" width="9.125" style="8" customWidth="1"/>
  </cols>
  <sheetData>
    <row r="1" spans="1:6" ht="12.75">
      <c r="A1" s="57" t="s">
        <v>43</v>
      </c>
      <c r="B1" s="57"/>
      <c r="C1" s="57"/>
      <c r="D1" s="57"/>
      <c r="E1" s="57"/>
      <c r="F1" s="57"/>
    </row>
    <row r="2" spans="1:6" ht="12.75">
      <c r="A2" s="57" t="s">
        <v>44</v>
      </c>
      <c r="B2" s="57"/>
      <c r="C2" s="57"/>
      <c r="D2" s="57"/>
      <c r="E2" s="57"/>
      <c r="F2" s="57"/>
    </row>
    <row r="3" spans="1:6" ht="12.75">
      <c r="A3" s="57" t="s">
        <v>54</v>
      </c>
      <c r="B3" s="57"/>
      <c r="C3" s="57"/>
      <c r="D3" s="57"/>
      <c r="E3" s="57"/>
      <c r="F3" s="57"/>
    </row>
    <row r="5" spans="1:6" s="9" customFormat="1" ht="29.25" customHeight="1">
      <c r="A5" s="53" t="s">
        <v>3</v>
      </c>
      <c r="B5" s="53" t="s">
        <v>36</v>
      </c>
      <c r="C5" s="51" t="s">
        <v>40</v>
      </c>
      <c r="D5" s="49" t="s">
        <v>37</v>
      </c>
      <c r="E5" s="50"/>
      <c r="F5" s="51" t="s">
        <v>35</v>
      </c>
    </row>
    <row r="6" spans="1:6" s="9" customFormat="1" ht="18" customHeight="1">
      <c r="A6" s="54"/>
      <c r="B6" s="54"/>
      <c r="C6" s="52"/>
      <c r="D6" s="13" t="s">
        <v>38</v>
      </c>
      <c r="E6" s="14" t="s">
        <v>39</v>
      </c>
      <c r="F6" s="52"/>
    </row>
    <row r="7" spans="1:6" s="7" customFormat="1" ht="15" customHeight="1">
      <c r="A7" s="10">
        <v>1</v>
      </c>
      <c r="B7" s="11" t="s">
        <v>12</v>
      </c>
      <c r="C7" s="12">
        <f>'потребность 2012'!H9</f>
        <v>895.67589</v>
      </c>
      <c r="D7" s="19">
        <v>366</v>
      </c>
      <c r="E7" s="19">
        <v>125.6</v>
      </c>
      <c r="F7" s="15">
        <f aca="true" t="shared" si="0" ref="F7:F28">E7/C7</f>
        <v>0.14022929655949543</v>
      </c>
    </row>
    <row r="8" spans="1:6" s="7" customFormat="1" ht="15" customHeight="1">
      <c r="A8" s="10">
        <v>2</v>
      </c>
      <c r="B8" s="11" t="s">
        <v>13</v>
      </c>
      <c r="C8" s="12">
        <f>'потребность 2012'!H10</f>
        <v>730.72999</v>
      </c>
      <c r="D8" s="19">
        <v>155</v>
      </c>
      <c r="E8" s="19">
        <v>70</v>
      </c>
      <c r="F8" s="15">
        <f t="shared" si="0"/>
        <v>0.09579461765350564</v>
      </c>
    </row>
    <row r="9" spans="1:6" s="7" customFormat="1" ht="15" customHeight="1">
      <c r="A9" s="10">
        <v>3</v>
      </c>
      <c r="B9" s="11" t="s">
        <v>14</v>
      </c>
      <c r="C9" s="12">
        <f>'потребность 2012'!H11</f>
        <v>1546.6642</v>
      </c>
      <c r="D9" s="19">
        <v>700</v>
      </c>
      <c r="E9" s="19">
        <v>295.5</v>
      </c>
      <c r="F9" s="15">
        <f t="shared" si="0"/>
        <v>0.19105633918467887</v>
      </c>
    </row>
    <row r="10" spans="1:6" s="7" customFormat="1" ht="15" customHeight="1">
      <c r="A10" s="10">
        <v>4</v>
      </c>
      <c r="B10" s="11" t="s">
        <v>15</v>
      </c>
      <c r="C10" s="12">
        <f>'потребность 2012'!H12</f>
        <v>1251.22134</v>
      </c>
      <c r="D10" s="19">
        <v>826</v>
      </c>
      <c r="E10" s="19">
        <v>381.5</v>
      </c>
      <c r="F10" s="15">
        <f t="shared" si="0"/>
        <v>0.30490208870638347</v>
      </c>
    </row>
    <row r="11" spans="1:6" s="7" customFormat="1" ht="15" customHeight="1">
      <c r="A11" s="10">
        <v>5</v>
      </c>
      <c r="B11" s="11" t="s">
        <v>16</v>
      </c>
      <c r="C11" s="12">
        <f>'потребность 2012'!H13</f>
        <v>583.87863</v>
      </c>
      <c r="D11" s="19">
        <v>30</v>
      </c>
      <c r="E11" s="19">
        <v>11.7</v>
      </c>
      <c r="F11" s="15">
        <f t="shared" si="0"/>
        <v>0.020038411064984513</v>
      </c>
    </row>
    <row r="12" spans="1:6" s="7" customFormat="1" ht="15" customHeight="1">
      <c r="A12" s="10">
        <v>6</v>
      </c>
      <c r="B12" s="11" t="s">
        <v>17</v>
      </c>
      <c r="C12" s="12">
        <f>'потребность 2012'!H14</f>
        <v>1004.02174</v>
      </c>
      <c r="D12" s="19">
        <v>120</v>
      </c>
      <c r="E12" s="19">
        <v>46.9</v>
      </c>
      <c r="F12" s="15">
        <f t="shared" si="0"/>
        <v>0.04671213593442707</v>
      </c>
    </row>
    <row r="13" spans="1:6" s="7" customFormat="1" ht="15" customHeight="1">
      <c r="A13" s="10">
        <v>7</v>
      </c>
      <c r="B13" s="11" t="s">
        <v>18</v>
      </c>
      <c r="C13" s="12">
        <f>'потребность 2012'!H15</f>
        <v>821.25673</v>
      </c>
      <c r="D13" s="19">
        <v>352</v>
      </c>
      <c r="E13" s="19">
        <v>168.7</v>
      </c>
      <c r="F13" s="15">
        <f t="shared" si="0"/>
        <v>0.20541688589876153</v>
      </c>
    </row>
    <row r="14" spans="1:6" s="7" customFormat="1" ht="15" customHeight="1">
      <c r="A14" s="10">
        <v>8</v>
      </c>
      <c r="B14" s="11" t="s">
        <v>19</v>
      </c>
      <c r="C14" s="12">
        <f>'потребность 2012'!H16</f>
        <v>1329.70458</v>
      </c>
      <c r="D14" s="19">
        <v>468</v>
      </c>
      <c r="E14" s="19">
        <v>232.4</v>
      </c>
      <c r="F14" s="15">
        <f t="shared" si="0"/>
        <v>0.17477566332816571</v>
      </c>
    </row>
    <row r="15" spans="1:6" s="7" customFormat="1" ht="15" customHeight="1">
      <c r="A15" s="10">
        <v>9</v>
      </c>
      <c r="B15" s="11" t="s">
        <v>20</v>
      </c>
      <c r="C15" s="12">
        <f>'потребность 2012'!H17</f>
        <v>847.1171999999999</v>
      </c>
      <c r="D15" s="19">
        <v>262</v>
      </c>
      <c r="E15" s="19">
        <v>114.5</v>
      </c>
      <c r="F15" s="15">
        <f t="shared" si="0"/>
        <v>0.13516429603837582</v>
      </c>
    </row>
    <row r="16" spans="1:6" s="7" customFormat="1" ht="15" customHeight="1">
      <c r="A16" s="10">
        <v>10</v>
      </c>
      <c r="B16" s="11" t="s">
        <v>21</v>
      </c>
      <c r="C16" s="12">
        <f>'потребность 2012'!H18</f>
        <v>419.56179</v>
      </c>
      <c r="D16" s="19">
        <v>75</v>
      </c>
      <c r="E16" s="19">
        <v>25.9</v>
      </c>
      <c r="F16" s="15">
        <f t="shared" si="0"/>
        <v>0.061731074223894414</v>
      </c>
    </row>
    <row r="17" spans="1:6" s="7" customFormat="1" ht="15" customHeight="1">
      <c r="A17" s="10">
        <v>11</v>
      </c>
      <c r="B17" s="11" t="s">
        <v>22</v>
      </c>
      <c r="C17" s="12">
        <f>'потребность 2012'!H19</f>
        <v>598.13875</v>
      </c>
      <c r="D17" s="19">
        <v>157</v>
      </c>
      <c r="E17" s="19">
        <v>74</v>
      </c>
      <c r="F17" s="15">
        <f t="shared" si="0"/>
        <v>0.12371711413112761</v>
      </c>
    </row>
    <row r="18" spans="1:6" s="7" customFormat="1" ht="15" customHeight="1">
      <c r="A18" s="10">
        <v>12</v>
      </c>
      <c r="B18" s="11" t="s">
        <v>23</v>
      </c>
      <c r="C18" s="12">
        <f>'потребность 2012'!H20</f>
        <v>1161.95897</v>
      </c>
      <c r="D18" s="19">
        <v>169</v>
      </c>
      <c r="E18" s="19">
        <v>90.2</v>
      </c>
      <c r="F18" s="15">
        <f t="shared" si="0"/>
        <v>0.07762752586694177</v>
      </c>
    </row>
    <row r="19" spans="1:6" s="7" customFormat="1" ht="15" customHeight="1">
      <c r="A19" s="10">
        <v>13</v>
      </c>
      <c r="B19" s="11" t="s">
        <v>24</v>
      </c>
      <c r="C19" s="12">
        <f>'потребность 2012'!H21</f>
        <v>1060.56005</v>
      </c>
      <c r="D19" s="19">
        <v>551</v>
      </c>
      <c r="E19" s="19">
        <v>214.1</v>
      </c>
      <c r="F19" s="15">
        <f t="shared" si="0"/>
        <v>0.2018744718886969</v>
      </c>
    </row>
    <row r="20" spans="1:6" s="7" customFormat="1" ht="15" customHeight="1">
      <c r="A20" s="10">
        <v>14</v>
      </c>
      <c r="B20" s="11" t="s">
        <v>25</v>
      </c>
      <c r="C20" s="12">
        <f>'потребность 2012'!H22</f>
        <v>1166.9162099999999</v>
      </c>
      <c r="D20" s="19">
        <v>283</v>
      </c>
      <c r="E20" s="19">
        <v>125.6</v>
      </c>
      <c r="F20" s="15">
        <f t="shared" si="0"/>
        <v>0.1076341205338128</v>
      </c>
    </row>
    <row r="21" spans="1:6" s="7" customFormat="1" ht="15" customHeight="1">
      <c r="A21" s="10">
        <v>15</v>
      </c>
      <c r="B21" s="11" t="s">
        <v>26</v>
      </c>
      <c r="C21" s="12">
        <f>'потребность 2012'!H23</f>
        <v>1073.68317</v>
      </c>
      <c r="D21" s="19">
        <v>1051</v>
      </c>
      <c r="E21" s="19">
        <v>419.1</v>
      </c>
      <c r="F21" s="15">
        <f t="shared" si="0"/>
        <v>0.3903386135781564</v>
      </c>
    </row>
    <row r="22" spans="1:6" s="7" customFormat="1" ht="15" customHeight="1">
      <c r="A22" s="10">
        <v>16</v>
      </c>
      <c r="B22" s="11" t="s">
        <v>27</v>
      </c>
      <c r="C22" s="12">
        <f>'потребность 2012'!H24</f>
        <v>942.0677900000001</v>
      </c>
      <c r="D22" s="19">
        <v>503</v>
      </c>
      <c r="E22" s="19">
        <v>204.9</v>
      </c>
      <c r="F22" s="15">
        <f t="shared" si="0"/>
        <v>0.21750027139766662</v>
      </c>
    </row>
    <row r="23" spans="1:6" s="7" customFormat="1" ht="15" customHeight="1">
      <c r="A23" s="10">
        <v>17</v>
      </c>
      <c r="B23" s="11" t="s">
        <v>28</v>
      </c>
      <c r="C23" s="12">
        <f>'потребность 2012'!H25</f>
        <v>747.60315</v>
      </c>
      <c r="D23" s="19">
        <v>144</v>
      </c>
      <c r="E23" s="19">
        <v>61</v>
      </c>
      <c r="F23" s="15">
        <f t="shared" si="0"/>
        <v>0.08159409173168947</v>
      </c>
    </row>
    <row r="24" spans="1:6" s="7" customFormat="1" ht="15" customHeight="1">
      <c r="A24" s="10">
        <v>18</v>
      </c>
      <c r="B24" s="11" t="s">
        <v>29</v>
      </c>
      <c r="C24" s="12">
        <f>'потребность 2012'!H26</f>
        <v>337.13442</v>
      </c>
      <c r="D24" s="19">
        <v>30</v>
      </c>
      <c r="E24" s="19">
        <v>10.4</v>
      </c>
      <c r="F24" s="15">
        <f t="shared" si="0"/>
        <v>0.0308482296171361</v>
      </c>
    </row>
    <row r="25" spans="1:6" s="7" customFormat="1" ht="15" customHeight="1">
      <c r="A25" s="10">
        <v>19</v>
      </c>
      <c r="B25" s="11" t="s">
        <v>30</v>
      </c>
      <c r="C25" s="12">
        <f>'потребность 2012'!H27</f>
        <v>1051.38392</v>
      </c>
      <c r="D25" s="19">
        <v>256</v>
      </c>
      <c r="E25" s="19">
        <v>135.4</v>
      </c>
      <c r="F25" s="15">
        <f t="shared" si="0"/>
        <v>0.12878264297593595</v>
      </c>
    </row>
    <row r="26" spans="1:6" s="7" customFormat="1" ht="15" customHeight="1">
      <c r="A26" s="10">
        <v>20</v>
      </c>
      <c r="B26" s="11" t="s">
        <v>31</v>
      </c>
      <c r="C26" s="12">
        <f>'потребность 2012'!H28</f>
        <v>1571.40551</v>
      </c>
      <c r="D26" s="19">
        <v>926</v>
      </c>
      <c r="E26" s="19">
        <v>407.7</v>
      </c>
      <c r="F26" s="15">
        <f t="shared" si="0"/>
        <v>0.25944926208130703</v>
      </c>
    </row>
    <row r="27" spans="1:6" s="7" customFormat="1" ht="15" customHeight="1">
      <c r="A27" s="10">
        <v>21</v>
      </c>
      <c r="B27" s="11" t="s">
        <v>32</v>
      </c>
      <c r="C27" s="12">
        <f>'потребность 2012'!H29</f>
        <v>859.2905999999999</v>
      </c>
      <c r="D27" s="19">
        <v>197</v>
      </c>
      <c r="E27" s="19">
        <v>81.5</v>
      </c>
      <c r="F27" s="15">
        <f t="shared" si="0"/>
        <v>0.09484567851667411</v>
      </c>
    </row>
    <row r="28" spans="1:6" s="7" customFormat="1" ht="15" customHeight="1">
      <c r="A28" s="58" t="s">
        <v>48</v>
      </c>
      <c r="B28" s="59"/>
      <c r="C28" s="12">
        <f>SUM(C7:C27)</f>
        <v>19999.97463</v>
      </c>
      <c r="D28" s="19">
        <f>SUM(D7:D27)</f>
        <v>7621</v>
      </c>
      <c r="E28" s="19">
        <f>SUM(E7:E27)</f>
        <v>3296.6000000000004</v>
      </c>
      <c r="F28" s="15">
        <f t="shared" si="0"/>
        <v>0.16483020908712023</v>
      </c>
    </row>
    <row r="29" spans="1:6" s="7" customFormat="1" ht="15" customHeight="1">
      <c r="A29" s="60" t="s">
        <v>42</v>
      </c>
      <c r="B29" s="61"/>
      <c r="C29" s="12" t="s">
        <v>49</v>
      </c>
      <c r="D29" s="19">
        <v>6175.1</v>
      </c>
      <c r="E29" s="19">
        <v>2596.1</v>
      </c>
      <c r="F29" s="15"/>
    </row>
    <row r="30" spans="1:6" s="7" customFormat="1" ht="15" customHeight="1">
      <c r="A30" s="62"/>
      <c r="B30" s="63"/>
      <c r="C30" s="12" t="s">
        <v>51</v>
      </c>
      <c r="D30" s="19">
        <v>4653.1</v>
      </c>
      <c r="E30" s="19">
        <v>1867.9</v>
      </c>
      <c r="F30" s="15"/>
    </row>
    <row r="31" spans="1:6" s="7" customFormat="1" ht="15" customHeight="1">
      <c r="A31" s="64"/>
      <c r="B31" s="65"/>
      <c r="C31" s="12" t="s">
        <v>50</v>
      </c>
      <c r="D31" s="19">
        <v>1571</v>
      </c>
      <c r="E31" s="19">
        <v>750.6</v>
      </c>
      <c r="F31" s="15"/>
    </row>
    <row r="32" spans="1:6" s="7" customFormat="1" ht="15" customHeight="1">
      <c r="A32" s="48" t="s">
        <v>33</v>
      </c>
      <c r="B32" s="48"/>
      <c r="C32" s="17">
        <f>C28</f>
        <v>19999.97463</v>
      </c>
      <c r="D32" s="20">
        <f>D28+D29</f>
        <v>13796.1</v>
      </c>
      <c r="E32" s="20">
        <f>E28+E29</f>
        <v>5892.700000000001</v>
      </c>
      <c r="F32" s="18">
        <f>E32/C32</f>
        <v>0.2946353737449716</v>
      </c>
    </row>
    <row r="33" spans="1:6" s="7" customFormat="1" ht="15" customHeight="1">
      <c r="A33" s="66" t="s">
        <v>53</v>
      </c>
      <c r="B33" s="67"/>
      <c r="C33" s="17">
        <v>16500</v>
      </c>
      <c r="D33" s="20"/>
      <c r="E33" s="20">
        <v>7661</v>
      </c>
      <c r="F33" s="18">
        <f>E33/C33</f>
        <v>0.46430303030303033</v>
      </c>
    </row>
    <row r="34" s="7" customFormat="1" ht="12.75">
      <c r="A34" s="16" t="s">
        <v>41</v>
      </c>
    </row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</sheetData>
  <mergeCells count="12">
    <mergeCell ref="A28:B28"/>
    <mergeCell ref="A29:B31"/>
    <mergeCell ref="A33:B33"/>
    <mergeCell ref="F5:F6"/>
    <mergeCell ref="A1:F1"/>
    <mergeCell ref="A2:F2"/>
    <mergeCell ref="A3:F3"/>
    <mergeCell ref="A32:B32"/>
    <mergeCell ref="D5:E5"/>
    <mergeCell ref="C5:C6"/>
    <mergeCell ref="B5:B6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M27" sqref="M27"/>
    </sheetView>
  </sheetViews>
  <sheetFormatPr defaultColWidth="9.00390625" defaultRowHeight="12.75"/>
  <cols>
    <col min="1" max="1" width="4.25390625" style="8" customWidth="1"/>
    <col min="2" max="2" width="19.375" style="8" customWidth="1"/>
    <col min="3" max="3" width="11.00390625" style="8" customWidth="1"/>
    <col min="4" max="5" width="9.875" style="8" customWidth="1"/>
    <col min="6" max="6" width="7.625" style="8" customWidth="1"/>
    <col min="7" max="8" width="8.375" style="8" customWidth="1"/>
    <col min="9" max="9" width="7.625" style="8" customWidth="1"/>
    <col min="10" max="16384" width="9.125" style="8" customWidth="1"/>
  </cols>
  <sheetData>
    <row r="1" spans="1:9" ht="12.7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55</v>
      </c>
      <c r="B3" s="57"/>
      <c r="C3" s="57"/>
      <c r="D3" s="57"/>
      <c r="E3" s="57"/>
      <c r="F3" s="57"/>
      <c r="G3" s="57"/>
      <c r="H3" s="57"/>
      <c r="I3" s="57"/>
    </row>
    <row r="5" spans="1:9" s="9" customFormat="1" ht="29.25" customHeight="1">
      <c r="A5" s="70" t="s">
        <v>3</v>
      </c>
      <c r="B5" s="70" t="s">
        <v>36</v>
      </c>
      <c r="C5" s="69" t="s">
        <v>40</v>
      </c>
      <c r="D5" s="69" t="s">
        <v>37</v>
      </c>
      <c r="E5" s="69"/>
      <c r="F5" s="69" t="s">
        <v>35</v>
      </c>
      <c r="G5" s="69" t="s">
        <v>59</v>
      </c>
      <c r="H5" s="69"/>
      <c r="I5" s="69"/>
    </row>
    <row r="6" spans="1:9" s="9" customFormat="1" ht="27.75" customHeight="1">
      <c r="A6" s="70"/>
      <c r="B6" s="70"/>
      <c r="C6" s="69"/>
      <c r="D6" s="21" t="s">
        <v>38</v>
      </c>
      <c r="E6" s="21" t="s">
        <v>39</v>
      </c>
      <c r="F6" s="69"/>
      <c r="G6" s="21" t="s">
        <v>57</v>
      </c>
      <c r="H6" s="21" t="s">
        <v>58</v>
      </c>
      <c r="I6" s="21" t="s">
        <v>56</v>
      </c>
    </row>
    <row r="7" spans="1:10" s="7" customFormat="1" ht="15" customHeight="1">
      <c r="A7" s="22">
        <v>1</v>
      </c>
      <c r="B7" s="23" t="s">
        <v>12</v>
      </c>
      <c r="C7" s="24">
        <f>'потребность 2012'!H9</f>
        <v>895.67589</v>
      </c>
      <c r="D7" s="25">
        <v>366</v>
      </c>
      <c r="E7" s="25">
        <v>125.6</v>
      </c>
      <c r="F7" s="26">
        <f aca="true" t="shared" si="0" ref="F7:F28">E7/C7</f>
        <v>0.14022929655949543</v>
      </c>
      <c r="G7" s="32">
        <v>832.634315721054</v>
      </c>
      <c r="H7" s="35">
        <v>60.14</v>
      </c>
      <c r="I7" s="33">
        <f aca="true" t="shared" si="1" ref="I7:I28">H7/G7</f>
        <v>0.07222858686519458</v>
      </c>
      <c r="J7" s="27"/>
    </row>
    <row r="8" spans="1:10" s="7" customFormat="1" ht="15" customHeight="1">
      <c r="A8" s="22">
        <v>2</v>
      </c>
      <c r="B8" s="23" t="s">
        <v>13</v>
      </c>
      <c r="C8" s="24">
        <f>'потребность 2012'!H10</f>
        <v>730.72999</v>
      </c>
      <c r="D8" s="25">
        <v>155</v>
      </c>
      <c r="E8" s="25">
        <v>70</v>
      </c>
      <c r="F8" s="26">
        <f t="shared" si="0"/>
        <v>0.09579461765350564</v>
      </c>
      <c r="G8" s="32">
        <v>652.741049894805</v>
      </c>
      <c r="H8" s="35">
        <v>213.4</v>
      </c>
      <c r="I8" s="33">
        <f t="shared" si="1"/>
        <v>0.3269290326300013</v>
      </c>
      <c r="J8" s="27"/>
    </row>
    <row r="9" spans="1:10" s="7" customFormat="1" ht="15" customHeight="1">
      <c r="A9" s="22">
        <v>3</v>
      </c>
      <c r="B9" s="23" t="s">
        <v>14</v>
      </c>
      <c r="C9" s="24">
        <f>'потребность 2012'!H11</f>
        <v>1546.6642</v>
      </c>
      <c r="D9" s="25">
        <v>700</v>
      </c>
      <c r="E9" s="25">
        <v>295.5</v>
      </c>
      <c r="F9" s="26">
        <f t="shared" si="0"/>
        <v>0.19105633918467887</v>
      </c>
      <c r="G9" s="32">
        <v>1425.6694497969356</v>
      </c>
      <c r="H9" s="35">
        <v>557.75</v>
      </c>
      <c r="I9" s="33">
        <f t="shared" si="1"/>
        <v>0.39121971792230154</v>
      </c>
      <c r="J9" s="27"/>
    </row>
    <row r="10" spans="1:10" s="7" customFormat="1" ht="15" customHeight="1">
      <c r="A10" s="22">
        <v>4</v>
      </c>
      <c r="B10" s="23" t="s">
        <v>15</v>
      </c>
      <c r="C10" s="24">
        <f>'потребность 2012'!H12</f>
        <v>1251.22134</v>
      </c>
      <c r="D10" s="25">
        <v>978</v>
      </c>
      <c r="E10" s="25">
        <v>449.6</v>
      </c>
      <c r="F10" s="26">
        <f t="shared" si="0"/>
        <v>0.35932890978346005</v>
      </c>
      <c r="G10" s="32">
        <v>1105.2977394100617</v>
      </c>
      <c r="H10" s="35">
        <v>1178.1619999999998</v>
      </c>
      <c r="I10" s="33">
        <f t="shared" si="1"/>
        <v>1.0659227446071033</v>
      </c>
      <c r="J10" s="27"/>
    </row>
    <row r="11" spans="1:10" s="7" customFormat="1" ht="15" customHeight="1">
      <c r="A11" s="22">
        <v>5</v>
      </c>
      <c r="B11" s="23" t="s">
        <v>16</v>
      </c>
      <c r="C11" s="24">
        <f>'потребность 2012'!H13</f>
        <v>583.87863</v>
      </c>
      <c r="D11" s="25">
        <v>97</v>
      </c>
      <c r="E11" s="25">
        <v>36.4</v>
      </c>
      <c r="F11" s="26">
        <f t="shared" si="0"/>
        <v>0.06234172331328515</v>
      </c>
      <c r="G11" s="32">
        <v>477.2881993739629</v>
      </c>
      <c r="H11" s="35">
        <v>118.3885</v>
      </c>
      <c r="I11" s="33">
        <f t="shared" si="1"/>
        <v>0.2480440542114487</v>
      </c>
      <c r="J11" s="27"/>
    </row>
    <row r="12" spans="1:10" s="7" customFormat="1" ht="15" customHeight="1">
      <c r="A12" s="22">
        <v>6</v>
      </c>
      <c r="B12" s="23" t="s">
        <v>17</v>
      </c>
      <c r="C12" s="24">
        <f>'потребность 2012'!H14</f>
        <v>1004.02174</v>
      </c>
      <c r="D12" s="25">
        <v>120</v>
      </c>
      <c r="E12" s="25">
        <v>46.9</v>
      </c>
      <c r="F12" s="26">
        <f t="shared" si="0"/>
        <v>0.04671213593442707</v>
      </c>
      <c r="G12" s="32">
        <v>987.3338692848463</v>
      </c>
      <c r="H12" s="35">
        <v>194.97</v>
      </c>
      <c r="I12" s="33">
        <f t="shared" si="1"/>
        <v>0.19747119598077018</v>
      </c>
      <c r="J12" s="27"/>
    </row>
    <row r="13" spans="1:10" s="7" customFormat="1" ht="15" customHeight="1">
      <c r="A13" s="22">
        <v>7</v>
      </c>
      <c r="B13" s="23" t="s">
        <v>18</v>
      </c>
      <c r="C13" s="24">
        <f>'потребность 2012'!H15</f>
        <v>821.25673</v>
      </c>
      <c r="D13" s="25">
        <v>352</v>
      </c>
      <c r="E13" s="25">
        <v>168.7</v>
      </c>
      <c r="F13" s="26">
        <f t="shared" si="0"/>
        <v>0.20541688589876153</v>
      </c>
      <c r="G13" s="32">
        <v>515.5961890426423</v>
      </c>
      <c r="H13" s="35">
        <v>173.6785</v>
      </c>
      <c r="I13" s="33">
        <f t="shared" si="1"/>
        <v>0.336849852056676</v>
      </c>
      <c r="J13" s="27"/>
    </row>
    <row r="14" spans="1:10" s="7" customFormat="1" ht="15" customHeight="1">
      <c r="A14" s="22">
        <v>8</v>
      </c>
      <c r="B14" s="23" t="s">
        <v>19</v>
      </c>
      <c r="C14" s="24">
        <f>'потребность 2012'!H16</f>
        <v>1329.70458</v>
      </c>
      <c r="D14" s="25">
        <v>468</v>
      </c>
      <c r="E14" s="25">
        <v>232.4</v>
      </c>
      <c r="F14" s="26">
        <f t="shared" si="0"/>
        <v>0.17477566332816571</v>
      </c>
      <c r="G14" s="32">
        <v>1044.8637525480622</v>
      </c>
      <c r="H14" s="35">
        <v>362.4889999999999</v>
      </c>
      <c r="I14" s="33">
        <f t="shared" si="1"/>
        <v>0.3469246579910676</v>
      </c>
      <c r="J14" s="27"/>
    </row>
    <row r="15" spans="1:10" s="7" customFormat="1" ht="15" customHeight="1">
      <c r="A15" s="22">
        <v>9</v>
      </c>
      <c r="B15" s="23" t="s">
        <v>20</v>
      </c>
      <c r="C15" s="24">
        <f>'потребность 2012'!H17</f>
        <v>847.1171999999999</v>
      </c>
      <c r="D15" s="25">
        <v>262</v>
      </c>
      <c r="E15" s="25">
        <v>114.5</v>
      </c>
      <c r="F15" s="26">
        <f t="shared" si="0"/>
        <v>0.13516429603837582</v>
      </c>
      <c r="G15" s="32">
        <v>538.1794802956013</v>
      </c>
      <c r="H15" s="35">
        <v>273.2975</v>
      </c>
      <c r="I15" s="33">
        <f t="shared" si="1"/>
        <v>0.5078185066622909</v>
      </c>
      <c r="J15" s="27"/>
    </row>
    <row r="16" spans="1:10" s="7" customFormat="1" ht="15" customHeight="1">
      <c r="A16" s="22">
        <v>10</v>
      </c>
      <c r="B16" s="23" t="s">
        <v>21</v>
      </c>
      <c r="C16" s="24">
        <f>'потребность 2012'!H18</f>
        <v>419.56179</v>
      </c>
      <c r="D16" s="25">
        <v>398</v>
      </c>
      <c r="E16" s="25">
        <v>153.2</v>
      </c>
      <c r="F16" s="26">
        <f t="shared" si="0"/>
        <v>0.36514287919307425</v>
      </c>
      <c r="G16" s="32">
        <v>438.9237637480114</v>
      </c>
      <c r="H16" s="35">
        <v>121.25</v>
      </c>
      <c r="I16" s="33">
        <f t="shared" si="1"/>
        <v>0.27624387197593225</v>
      </c>
      <c r="J16" s="27"/>
    </row>
    <row r="17" spans="1:10" s="7" customFormat="1" ht="15" customHeight="1">
      <c r="A17" s="22">
        <v>11</v>
      </c>
      <c r="B17" s="23" t="s">
        <v>22</v>
      </c>
      <c r="C17" s="24">
        <f>'потребность 2012'!H19</f>
        <v>598.13875</v>
      </c>
      <c r="D17" s="25">
        <v>167</v>
      </c>
      <c r="E17" s="25">
        <v>75.7</v>
      </c>
      <c r="F17" s="26">
        <f t="shared" si="0"/>
        <v>0.12655926405035622</v>
      </c>
      <c r="G17" s="32">
        <v>514.3167473444742</v>
      </c>
      <c r="H17" s="35">
        <v>256.6135</v>
      </c>
      <c r="I17" s="33">
        <f t="shared" si="1"/>
        <v>0.49894058734223534</v>
      </c>
      <c r="J17" s="27"/>
    </row>
    <row r="18" spans="1:10" s="7" customFormat="1" ht="15" customHeight="1">
      <c r="A18" s="22">
        <v>12</v>
      </c>
      <c r="B18" s="23" t="s">
        <v>23</v>
      </c>
      <c r="C18" s="24">
        <f>'потребность 2012'!H20</f>
        <v>1161.95897</v>
      </c>
      <c r="D18" s="25">
        <v>169</v>
      </c>
      <c r="E18" s="25">
        <v>90.2</v>
      </c>
      <c r="F18" s="26">
        <f t="shared" si="0"/>
        <v>0.07762752586694177</v>
      </c>
      <c r="G18" s="32">
        <v>856.1346492653472</v>
      </c>
      <c r="H18" s="35">
        <v>168.392</v>
      </c>
      <c r="I18" s="33">
        <f t="shared" si="1"/>
        <v>0.1966886869308442</v>
      </c>
      <c r="J18" s="27"/>
    </row>
    <row r="19" spans="1:10" s="7" customFormat="1" ht="15" customHeight="1">
      <c r="A19" s="22">
        <v>13</v>
      </c>
      <c r="B19" s="23" t="s">
        <v>24</v>
      </c>
      <c r="C19" s="24">
        <f>'потребность 2012'!H21</f>
        <v>1060.56005</v>
      </c>
      <c r="D19" s="25">
        <v>551</v>
      </c>
      <c r="E19" s="25">
        <v>214.1</v>
      </c>
      <c r="F19" s="26">
        <f t="shared" si="0"/>
        <v>0.2018744718886969</v>
      </c>
      <c r="G19" s="32">
        <v>829.7555719001757</v>
      </c>
      <c r="H19" s="35">
        <v>247.35</v>
      </c>
      <c r="I19" s="33">
        <f t="shared" si="1"/>
        <v>0.29809983611626484</v>
      </c>
      <c r="J19" s="27"/>
    </row>
    <row r="20" spans="1:10" s="7" customFormat="1" ht="15" customHeight="1">
      <c r="A20" s="22">
        <v>14</v>
      </c>
      <c r="B20" s="23" t="s">
        <v>25</v>
      </c>
      <c r="C20" s="24">
        <f>'потребность 2012'!H22</f>
        <v>1166.9162099999999</v>
      </c>
      <c r="D20" s="25">
        <v>391</v>
      </c>
      <c r="E20" s="25">
        <v>168.8</v>
      </c>
      <c r="F20" s="26">
        <f t="shared" si="0"/>
        <v>0.14465477345627073</v>
      </c>
      <c r="G20" s="32">
        <v>742.885243658382</v>
      </c>
      <c r="H20" s="35">
        <v>406.915</v>
      </c>
      <c r="I20" s="33">
        <f t="shared" si="1"/>
        <v>0.5477494720397503</v>
      </c>
      <c r="J20" s="27"/>
    </row>
    <row r="21" spans="1:10" s="7" customFormat="1" ht="15" customHeight="1">
      <c r="A21" s="22">
        <v>15</v>
      </c>
      <c r="B21" s="23" t="s">
        <v>26</v>
      </c>
      <c r="C21" s="24">
        <f>'потребность 2012'!H23</f>
        <v>1073.68317</v>
      </c>
      <c r="D21" s="25">
        <v>1051</v>
      </c>
      <c r="E21" s="25">
        <v>419.1</v>
      </c>
      <c r="F21" s="26">
        <f t="shared" si="0"/>
        <v>0.3903386135781564</v>
      </c>
      <c r="G21" s="32">
        <v>970.7273050439184</v>
      </c>
      <c r="H21" s="35">
        <v>400.125</v>
      </c>
      <c r="I21" s="33">
        <f t="shared" si="1"/>
        <v>0.41219093963973463</v>
      </c>
      <c r="J21" s="27"/>
    </row>
    <row r="22" spans="1:10" s="7" customFormat="1" ht="15" customHeight="1">
      <c r="A22" s="22">
        <v>16</v>
      </c>
      <c r="B22" s="23" t="s">
        <v>27</v>
      </c>
      <c r="C22" s="24">
        <f>'потребность 2012'!H24</f>
        <v>942.0677900000001</v>
      </c>
      <c r="D22" s="25">
        <v>503</v>
      </c>
      <c r="E22" s="25">
        <v>204.9</v>
      </c>
      <c r="F22" s="26">
        <f t="shared" si="0"/>
        <v>0.21750027139766662</v>
      </c>
      <c r="G22" s="32">
        <v>757.1848861673194</v>
      </c>
      <c r="H22" s="35">
        <v>257.05</v>
      </c>
      <c r="I22" s="33">
        <f t="shared" si="1"/>
        <v>0.33948115539009616</v>
      </c>
      <c r="J22" s="27"/>
    </row>
    <row r="23" spans="1:10" s="7" customFormat="1" ht="15" customHeight="1">
      <c r="A23" s="22">
        <v>17</v>
      </c>
      <c r="B23" s="23" t="s">
        <v>28</v>
      </c>
      <c r="C23" s="24">
        <f>'потребность 2012'!H25</f>
        <v>747.60315</v>
      </c>
      <c r="D23" s="25">
        <v>144</v>
      </c>
      <c r="E23" s="25">
        <v>61</v>
      </c>
      <c r="F23" s="26">
        <f t="shared" si="0"/>
        <v>0.08159409173168947</v>
      </c>
      <c r="G23" s="32">
        <v>703.8360940289994</v>
      </c>
      <c r="H23" s="35">
        <v>145.5</v>
      </c>
      <c r="I23" s="33">
        <f t="shared" si="1"/>
        <v>0.20672426611017924</v>
      </c>
      <c r="J23" s="27"/>
    </row>
    <row r="24" spans="1:10" s="7" customFormat="1" ht="15" customHeight="1">
      <c r="A24" s="22">
        <v>18</v>
      </c>
      <c r="B24" s="23" t="s">
        <v>29</v>
      </c>
      <c r="C24" s="24">
        <f>'потребность 2012'!H26</f>
        <v>337.13442</v>
      </c>
      <c r="D24" s="25">
        <v>30</v>
      </c>
      <c r="E24" s="25">
        <v>10.4</v>
      </c>
      <c r="F24" s="26">
        <f t="shared" si="0"/>
        <v>0.0308482296171361</v>
      </c>
      <c r="G24" s="32">
        <v>355.4025623043634</v>
      </c>
      <c r="H24" s="35">
        <v>33.95</v>
      </c>
      <c r="I24" s="33">
        <f t="shared" si="1"/>
        <v>0.0955254789945086</v>
      </c>
      <c r="J24" s="27"/>
    </row>
    <row r="25" spans="1:10" s="7" customFormat="1" ht="15" customHeight="1">
      <c r="A25" s="22">
        <v>19</v>
      </c>
      <c r="B25" s="23" t="s">
        <v>30</v>
      </c>
      <c r="C25" s="24">
        <f>'потребность 2012'!H27</f>
        <v>1051.38392</v>
      </c>
      <c r="D25" s="25">
        <v>256</v>
      </c>
      <c r="E25" s="25">
        <v>135.4</v>
      </c>
      <c r="F25" s="26">
        <f t="shared" si="0"/>
        <v>0.12878264297593595</v>
      </c>
      <c r="G25" s="32">
        <v>1306.6421051144202</v>
      </c>
      <c r="H25" s="35">
        <v>198.559</v>
      </c>
      <c r="I25" s="33">
        <f t="shared" si="1"/>
        <v>0.15196127479958452</v>
      </c>
      <c r="J25" s="27"/>
    </row>
    <row r="26" spans="1:10" s="7" customFormat="1" ht="15" customHeight="1">
      <c r="A26" s="22">
        <v>20</v>
      </c>
      <c r="B26" s="23" t="s">
        <v>31</v>
      </c>
      <c r="C26" s="24">
        <f>'потребность 2012'!H28</f>
        <v>1571.40551</v>
      </c>
      <c r="D26" s="25">
        <v>1081</v>
      </c>
      <c r="E26" s="25">
        <v>476.9</v>
      </c>
      <c r="F26" s="26">
        <f t="shared" si="0"/>
        <v>0.3034862719808078</v>
      </c>
      <c r="G26" s="32">
        <v>835.8500991708614</v>
      </c>
      <c r="H26" s="35">
        <v>412.735</v>
      </c>
      <c r="I26" s="33">
        <f t="shared" si="1"/>
        <v>0.49379069334252745</v>
      </c>
      <c r="J26" s="27"/>
    </row>
    <row r="27" spans="1:10" s="7" customFormat="1" ht="15" customHeight="1">
      <c r="A27" s="22">
        <v>21</v>
      </c>
      <c r="B27" s="23" t="s">
        <v>32</v>
      </c>
      <c r="C27" s="24">
        <f>'потребность 2012'!H29</f>
        <v>859.2905999999999</v>
      </c>
      <c r="D27" s="25">
        <v>257</v>
      </c>
      <c r="E27" s="25">
        <v>102.2</v>
      </c>
      <c r="F27" s="26">
        <f t="shared" si="0"/>
        <v>0.11893531710925269</v>
      </c>
      <c r="G27" s="32">
        <v>608.7369268857519</v>
      </c>
      <c r="H27" s="35">
        <v>289.3025</v>
      </c>
      <c r="I27" s="33">
        <f t="shared" si="1"/>
        <v>0.4752504525724237</v>
      </c>
      <c r="J27" s="27"/>
    </row>
    <row r="28" spans="1:10" s="7" customFormat="1" ht="15" customHeight="1">
      <c r="A28" s="71" t="s">
        <v>48</v>
      </c>
      <c r="B28" s="71"/>
      <c r="C28" s="24">
        <f>SUM(C7:C27)</f>
        <v>19999.97463</v>
      </c>
      <c r="D28" s="25">
        <f>SUM(D7:D27)</f>
        <v>8496</v>
      </c>
      <c r="E28" s="25">
        <f>SUM(E7:E27)</f>
        <v>3651.5000000000005</v>
      </c>
      <c r="F28" s="26">
        <f t="shared" si="0"/>
        <v>0.1825752315966813</v>
      </c>
      <c r="G28" s="36">
        <f>SUM(G7:G27)</f>
        <v>16499.999999999993</v>
      </c>
      <c r="H28" s="25">
        <f>SUM(H7:H27)</f>
        <v>6070.017499999999</v>
      </c>
      <c r="I28" s="33">
        <f t="shared" si="1"/>
        <v>0.3678798484848486</v>
      </c>
      <c r="J28" s="27"/>
    </row>
    <row r="29" spans="1:10" s="7" customFormat="1" ht="15" customHeight="1">
      <c r="A29" s="71" t="s">
        <v>42</v>
      </c>
      <c r="B29" s="71"/>
      <c r="C29" s="24" t="s">
        <v>49</v>
      </c>
      <c r="D29" s="25">
        <v>6175.1</v>
      </c>
      <c r="E29" s="25">
        <v>2596.1</v>
      </c>
      <c r="F29" s="26"/>
      <c r="G29" s="28"/>
      <c r="H29" s="28"/>
      <c r="I29" s="28"/>
      <c r="J29" s="27"/>
    </row>
    <row r="30" spans="1:10" s="7" customFormat="1" ht="15" customHeight="1">
      <c r="A30" s="71"/>
      <c r="B30" s="71"/>
      <c r="C30" s="24" t="s">
        <v>51</v>
      </c>
      <c r="D30" s="25">
        <v>4653.1</v>
      </c>
      <c r="E30" s="25">
        <v>1867.9</v>
      </c>
      <c r="F30" s="26"/>
      <c r="G30" s="28"/>
      <c r="H30" s="28"/>
      <c r="I30" s="28"/>
      <c r="J30" s="27"/>
    </row>
    <row r="31" spans="1:10" s="7" customFormat="1" ht="15" customHeight="1">
      <c r="A31" s="71"/>
      <c r="B31" s="71"/>
      <c r="C31" s="24" t="s">
        <v>50</v>
      </c>
      <c r="D31" s="25">
        <v>1571</v>
      </c>
      <c r="E31" s="25">
        <v>750.6</v>
      </c>
      <c r="F31" s="26"/>
      <c r="G31" s="28"/>
      <c r="H31" s="28">
        <v>1825</v>
      </c>
      <c r="I31" s="28"/>
      <c r="J31" s="27"/>
    </row>
    <row r="32" spans="1:10" s="7" customFormat="1" ht="15" customHeight="1">
      <c r="A32" s="68" t="s">
        <v>33</v>
      </c>
      <c r="B32" s="68"/>
      <c r="C32" s="29">
        <f>C28</f>
        <v>19999.97463</v>
      </c>
      <c r="D32" s="30">
        <f>D28+D29</f>
        <v>14671.1</v>
      </c>
      <c r="E32" s="30">
        <f>E28+E29</f>
        <v>6247.6</v>
      </c>
      <c r="F32" s="31">
        <f>E32/C32</f>
        <v>0.3123803962545327</v>
      </c>
      <c r="G32" s="30">
        <v>16500</v>
      </c>
      <c r="H32" s="30">
        <f>H28+H31</f>
        <v>7895.017499999999</v>
      </c>
      <c r="I32" s="34">
        <f>H32/G32</f>
        <v>0.47848590909090905</v>
      </c>
      <c r="J32" s="27"/>
    </row>
    <row r="33" s="7" customFormat="1" ht="12.75">
      <c r="A33" s="16" t="s">
        <v>41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2">
    <mergeCell ref="F5:F6"/>
    <mergeCell ref="G5:I5"/>
    <mergeCell ref="A1:I1"/>
    <mergeCell ref="A2:I2"/>
    <mergeCell ref="A3:I3"/>
    <mergeCell ref="A32:B32"/>
    <mergeCell ref="D5:E5"/>
    <mergeCell ref="C5:C6"/>
    <mergeCell ref="B5:B6"/>
    <mergeCell ref="A5:A6"/>
    <mergeCell ref="A28:B28"/>
    <mergeCell ref="A29:B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3" sqref="A3:I3"/>
    </sheetView>
  </sheetViews>
  <sheetFormatPr defaultColWidth="9.00390625" defaultRowHeight="12.75"/>
  <cols>
    <col min="1" max="1" width="4.25390625" style="8" customWidth="1"/>
    <col min="2" max="2" width="19.375" style="8" customWidth="1"/>
    <col min="3" max="3" width="11.00390625" style="8" customWidth="1"/>
    <col min="4" max="5" width="9.875" style="8" customWidth="1"/>
    <col min="6" max="6" width="7.625" style="8" customWidth="1"/>
    <col min="7" max="8" width="8.375" style="8" customWidth="1"/>
    <col min="9" max="9" width="7.625" style="8" customWidth="1"/>
    <col min="10" max="16384" width="9.125" style="8" customWidth="1"/>
  </cols>
  <sheetData>
    <row r="1" spans="1:9" ht="12.7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5" spans="1:9" s="9" customFormat="1" ht="29.25" customHeight="1">
      <c r="A5" s="70" t="s">
        <v>3</v>
      </c>
      <c r="B5" s="70" t="s">
        <v>36</v>
      </c>
      <c r="C5" s="69" t="s">
        <v>40</v>
      </c>
      <c r="D5" s="69" t="s">
        <v>37</v>
      </c>
      <c r="E5" s="69"/>
      <c r="F5" s="69" t="s">
        <v>35</v>
      </c>
      <c r="G5" s="69" t="s">
        <v>59</v>
      </c>
      <c r="H5" s="69"/>
      <c r="I5" s="69"/>
    </row>
    <row r="6" spans="1:9" s="9" customFormat="1" ht="27.75" customHeight="1">
      <c r="A6" s="70"/>
      <c r="B6" s="70"/>
      <c r="C6" s="69"/>
      <c r="D6" s="21" t="s">
        <v>38</v>
      </c>
      <c r="E6" s="21" t="s">
        <v>39</v>
      </c>
      <c r="F6" s="69"/>
      <c r="G6" s="21" t="s">
        <v>57</v>
      </c>
      <c r="H6" s="21" t="s">
        <v>58</v>
      </c>
      <c r="I6" s="21" t="s">
        <v>56</v>
      </c>
    </row>
    <row r="7" spans="1:10" s="7" customFormat="1" ht="15" customHeight="1">
      <c r="A7" s="22">
        <v>1</v>
      </c>
      <c r="B7" s="23" t="s">
        <v>12</v>
      </c>
      <c r="C7" s="24">
        <f>'потребность 2012'!H9</f>
        <v>895.67589</v>
      </c>
      <c r="D7" s="25">
        <v>366</v>
      </c>
      <c r="E7" s="25">
        <v>125.6</v>
      </c>
      <c r="F7" s="26">
        <f aca="true" t="shared" si="0" ref="F7:F28">E7/C7</f>
        <v>0.14022929655949543</v>
      </c>
      <c r="G7" s="32">
        <v>832.634315721054</v>
      </c>
      <c r="H7" s="35">
        <v>60.14</v>
      </c>
      <c r="I7" s="33">
        <f aca="true" t="shared" si="1" ref="I7:I28">H7/G7</f>
        <v>0.07222858686519458</v>
      </c>
      <c r="J7" s="27"/>
    </row>
    <row r="8" spans="1:10" s="7" customFormat="1" ht="15" customHeight="1">
      <c r="A8" s="22">
        <v>2</v>
      </c>
      <c r="B8" s="23" t="s">
        <v>13</v>
      </c>
      <c r="C8" s="24">
        <f>'потребность 2012'!H10</f>
        <v>730.72999</v>
      </c>
      <c r="D8" s="25">
        <v>155</v>
      </c>
      <c r="E8" s="25">
        <v>70</v>
      </c>
      <c r="F8" s="26">
        <f t="shared" si="0"/>
        <v>0.09579461765350564</v>
      </c>
      <c r="G8" s="32">
        <v>652.741049894805</v>
      </c>
      <c r="H8" s="35">
        <v>213.4</v>
      </c>
      <c r="I8" s="33">
        <f t="shared" si="1"/>
        <v>0.3269290326300013</v>
      </c>
      <c r="J8" s="27"/>
    </row>
    <row r="9" spans="1:10" s="7" customFormat="1" ht="15" customHeight="1">
      <c r="A9" s="22">
        <v>3</v>
      </c>
      <c r="B9" s="23" t="s">
        <v>14</v>
      </c>
      <c r="C9" s="24">
        <f>'потребность 2012'!H11</f>
        <v>1546.6642</v>
      </c>
      <c r="D9" s="25">
        <v>700</v>
      </c>
      <c r="E9" s="25">
        <v>295.5</v>
      </c>
      <c r="F9" s="26">
        <f t="shared" si="0"/>
        <v>0.19105633918467887</v>
      </c>
      <c r="G9" s="32">
        <v>1425.6694497969356</v>
      </c>
      <c r="H9" s="35">
        <v>557.75</v>
      </c>
      <c r="I9" s="33">
        <f t="shared" si="1"/>
        <v>0.39121971792230154</v>
      </c>
      <c r="J9" s="27"/>
    </row>
    <row r="10" spans="1:10" s="7" customFormat="1" ht="15" customHeight="1">
      <c r="A10" s="22">
        <v>4</v>
      </c>
      <c r="B10" s="23" t="s">
        <v>15</v>
      </c>
      <c r="C10" s="24">
        <f>'потребность 2012'!H12</f>
        <v>1251.22134</v>
      </c>
      <c r="D10" s="25">
        <v>978</v>
      </c>
      <c r="E10" s="25">
        <v>449.6</v>
      </c>
      <c r="F10" s="26">
        <f t="shared" si="0"/>
        <v>0.35932890978346005</v>
      </c>
      <c r="G10" s="32">
        <v>1105.2977394100617</v>
      </c>
      <c r="H10" s="35">
        <v>1178.1619999999998</v>
      </c>
      <c r="I10" s="33">
        <f t="shared" si="1"/>
        <v>1.0659227446071033</v>
      </c>
      <c r="J10" s="27"/>
    </row>
    <row r="11" spans="1:10" s="7" customFormat="1" ht="15" customHeight="1">
      <c r="A11" s="22">
        <v>5</v>
      </c>
      <c r="B11" s="23" t="s">
        <v>16</v>
      </c>
      <c r="C11" s="24">
        <f>'потребность 2012'!H13</f>
        <v>583.87863</v>
      </c>
      <c r="D11" s="25">
        <v>97</v>
      </c>
      <c r="E11" s="25">
        <v>36.4</v>
      </c>
      <c r="F11" s="26">
        <f t="shared" si="0"/>
        <v>0.06234172331328515</v>
      </c>
      <c r="G11" s="32">
        <v>477.2881993739629</v>
      </c>
      <c r="H11" s="35">
        <v>118.3885</v>
      </c>
      <c r="I11" s="33">
        <f t="shared" si="1"/>
        <v>0.2480440542114487</v>
      </c>
      <c r="J11" s="27"/>
    </row>
    <row r="12" spans="1:10" s="7" customFormat="1" ht="15" customHeight="1">
      <c r="A12" s="22">
        <v>6</v>
      </c>
      <c r="B12" s="23" t="s">
        <v>17</v>
      </c>
      <c r="C12" s="24">
        <f>'потребность 2012'!H14</f>
        <v>1004.02174</v>
      </c>
      <c r="D12" s="25">
        <v>120</v>
      </c>
      <c r="E12" s="25">
        <v>46.9</v>
      </c>
      <c r="F12" s="26">
        <f t="shared" si="0"/>
        <v>0.04671213593442707</v>
      </c>
      <c r="G12" s="32">
        <v>987.3338692848463</v>
      </c>
      <c r="H12" s="35">
        <v>194.97</v>
      </c>
      <c r="I12" s="33">
        <f t="shared" si="1"/>
        <v>0.19747119598077018</v>
      </c>
      <c r="J12" s="27"/>
    </row>
    <row r="13" spans="1:10" s="7" customFormat="1" ht="15" customHeight="1">
      <c r="A13" s="22">
        <v>7</v>
      </c>
      <c r="B13" s="23" t="s">
        <v>18</v>
      </c>
      <c r="C13" s="24">
        <f>'потребность 2012'!H15</f>
        <v>821.25673</v>
      </c>
      <c r="D13" s="25">
        <v>352</v>
      </c>
      <c r="E13" s="25">
        <v>168.7</v>
      </c>
      <c r="F13" s="26">
        <f t="shared" si="0"/>
        <v>0.20541688589876153</v>
      </c>
      <c r="G13" s="32">
        <v>515.5961890426423</v>
      </c>
      <c r="H13" s="35">
        <v>173.6785</v>
      </c>
      <c r="I13" s="33">
        <f t="shared" si="1"/>
        <v>0.336849852056676</v>
      </c>
      <c r="J13" s="27"/>
    </row>
    <row r="14" spans="1:10" s="7" customFormat="1" ht="15" customHeight="1">
      <c r="A14" s="22">
        <v>8</v>
      </c>
      <c r="B14" s="23" t="s">
        <v>19</v>
      </c>
      <c r="C14" s="24">
        <f>'потребность 2012'!H16</f>
        <v>1329.70458</v>
      </c>
      <c r="D14" s="25">
        <v>468</v>
      </c>
      <c r="E14" s="25">
        <v>232.4</v>
      </c>
      <c r="F14" s="26">
        <f t="shared" si="0"/>
        <v>0.17477566332816571</v>
      </c>
      <c r="G14" s="32">
        <v>1044.8637525480622</v>
      </c>
      <c r="H14" s="35">
        <v>362.4889999999999</v>
      </c>
      <c r="I14" s="33">
        <f t="shared" si="1"/>
        <v>0.3469246579910676</v>
      </c>
      <c r="J14" s="27"/>
    </row>
    <row r="15" spans="1:10" s="7" customFormat="1" ht="15" customHeight="1">
      <c r="A15" s="22">
        <v>9</v>
      </c>
      <c r="B15" s="23" t="s">
        <v>20</v>
      </c>
      <c r="C15" s="24">
        <f>'потребность 2012'!H17</f>
        <v>847.1171999999999</v>
      </c>
      <c r="D15" s="25">
        <v>262</v>
      </c>
      <c r="E15" s="25">
        <v>114.5</v>
      </c>
      <c r="F15" s="26">
        <f t="shared" si="0"/>
        <v>0.13516429603837582</v>
      </c>
      <c r="G15" s="32">
        <v>538.1794802956013</v>
      </c>
      <c r="H15" s="35">
        <v>273.2975</v>
      </c>
      <c r="I15" s="33">
        <f t="shared" si="1"/>
        <v>0.5078185066622909</v>
      </c>
      <c r="J15" s="27"/>
    </row>
    <row r="16" spans="1:10" s="7" customFormat="1" ht="15" customHeight="1">
      <c r="A16" s="22">
        <v>10</v>
      </c>
      <c r="B16" s="23" t="s">
        <v>21</v>
      </c>
      <c r="C16" s="24">
        <f>'потребность 2012'!H18</f>
        <v>419.56179</v>
      </c>
      <c r="D16" s="25">
        <v>398</v>
      </c>
      <c r="E16" s="25">
        <v>153.2</v>
      </c>
      <c r="F16" s="26">
        <f t="shared" si="0"/>
        <v>0.36514287919307425</v>
      </c>
      <c r="G16" s="32">
        <v>438.9237637480114</v>
      </c>
      <c r="H16" s="35">
        <v>121.25</v>
      </c>
      <c r="I16" s="33">
        <f t="shared" si="1"/>
        <v>0.27624387197593225</v>
      </c>
      <c r="J16" s="27"/>
    </row>
    <row r="17" spans="1:10" s="7" customFormat="1" ht="15" customHeight="1">
      <c r="A17" s="22">
        <v>11</v>
      </c>
      <c r="B17" s="23" t="s">
        <v>22</v>
      </c>
      <c r="C17" s="24">
        <f>'потребность 2012'!H19</f>
        <v>598.13875</v>
      </c>
      <c r="D17" s="25">
        <v>167</v>
      </c>
      <c r="E17" s="25">
        <v>75.7</v>
      </c>
      <c r="F17" s="26">
        <f t="shared" si="0"/>
        <v>0.12655926405035622</v>
      </c>
      <c r="G17" s="32">
        <v>514.3167473444742</v>
      </c>
      <c r="H17" s="35">
        <v>256.6135</v>
      </c>
      <c r="I17" s="33">
        <f t="shared" si="1"/>
        <v>0.49894058734223534</v>
      </c>
      <c r="J17" s="27"/>
    </row>
    <row r="18" spans="1:10" s="7" customFormat="1" ht="15" customHeight="1">
      <c r="A18" s="22">
        <v>12</v>
      </c>
      <c r="B18" s="23" t="s">
        <v>23</v>
      </c>
      <c r="C18" s="24">
        <f>'потребность 2012'!H20</f>
        <v>1161.95897</v>
      </c>
      <c r="D18" s="25">
        <v>169</v>
      </c>
      <c r="E18" s="25">
        <v>90.2</v>
      </c>
      <c r="F18" s="26">
        <f t="shared" si="0"/>
        <v>0.07762752586694177</v>
      </c>
      <c r="G18" s="32">
        <v>856.1346492653472</v>
      </c>
      <c r="H18" s="35">
        <v>168.392</v>
      </c>
      <c r="I18" s="33">
        <f t="shared" si="1"/>
        <v>0.1966886869308442</v>
      </c>
      <c r="J18" s="27"/>
    </row>
    <row r="19" spans="1:10" s="7" customFormat="1" ht="15" customHeight="1">
      <c r="A19" s="22">
        <v>13</v>
      </c>
      <c r="B19" s="23" t="s">
        <v>24</v>
      </c>
      <c r="C19" s="24">
        <f>'потребность 2012'!H21</f>
        <v>1060.56005</v>
      </c>
      <c r="D19" s="25">
        <v>551</v>
      </c>
      <c r="E19" s="25">
        <v>214.1</v>
      </c>
      <c r="F19" s="26">
        <f t="shared" si="0"/>
        <v>0.2018744718886969</v>
      </c>
      <c r="G19" s="32">
        <v>829.7555719001757</v>
      </c>
      <c r="H19" s="35">
        <v>247.35</v>
      </c>
      <c r="I19" s="33">
        <f t="shared" si="1"/>
        <v>0.29809983611626484</v>
      </c>
      <c r="J19" s="27"/>
    </row>
    <row r="20" spans="1:10" s="7" customFormat="1" ht="15" customHeight="1">
      <c r="A20" s="22">
        <v>14</v>
      </c>
      <c r="B20" s="23" t="s">
        <v>25</v>
      </c>
      <c r="C20" s="24">
        <f>'потребность 2012'!H22</f>
        <v>1166.9162099999999</v>
      </c>
      <c r="D20" s="25">
        <v>391</v>
      </c>
      <c r="E20" s="25">
        <v>168.8</v>
      </c>
      <c r="F20" s="26">
        <f t="shared" si="0"/>
        <v>0.14465477345627073</v>
      </c>
      <c r="G20" s="32">
        <v>742.885243658382</v>
      </c>
      <c r="H20" s="35">
        <v>406.915</v>
      </c>
      <c r="I20" s="33">
        <f t="shared" si="1"/>
        <v>0.5477494720397503</v>
      </c>
      <c r="J20" s="27"/>
    </row>
    <row r="21" spans="1:10" s="7" customFormat="1" ht="15" customHeight="1">
      <c r="A21" s="22">
        <v>15</v>
      </c>
      <c r="B21" s="23" t="s">
        <v>26</v>
      </c>
      <c r="C21" s="24">
        <f>'потребность 2012'!H23</f>
        <v>1073.68317</v>
      </c>
      <c r="D21" s="25">
        <v>1051</v>
      </c>
      <c r="E21" s="25">
        <v>419.1</v>
      </c>
      <c r="F21" s="26">
        <f t="shared" si="0"/>
        <v>0.3903386135781564</v>
      </c>
      <c r="G21" s="32">
        <v>970.7273050439184</v>
      </c>
      <c r="H21" s="35">
        <v>400.125</v>
      </c>
      <c r="I21" s="33">
        <f t="shared" si="1"/>
        <v>0.41219093963973463</v>
      </c>
      <c r="J21" s="27"/>
    </row>
    <row r="22" spans="1:10" s="7" customFormat="1" ht="15" customHeight="1">
      <c r="A22" s="22">
        <v>16</v>
      </c>
      <c r="B22" s="23" t="s">
        <v>27</v>
      </c>
      <c r="C22" s="24">
        <f>'потребность 2012'!H24</f>
        <v>942.0677900000001</v>
      </c>
      <c r="D22" s="25">
        <v>503</v>
      </c>
      <c r="E22" s="25">
        <v>204.9</v>
      </c>
      <c r="F22" s="26">
        <f t="shared" si="0"/>
        <v>0.21750027139766662</v>
      </c>
      <c r="G22" s="32">
        <v>757.1848861673194</v>
      </c>
      <c r="H22" s="35">
        <v>257.05</v>
      </c>
      <c r="I22" s="33">
        <f t="shared" si="1"/>
        <v>0.33948115539009616</v>
      </c>
      <c r="J22" s="27"/>
    </row>
    <row r="23" spans="1:10" s="7" customFormat="1" ht="15" customHeight="1">
      <c r="A23" s="22">
        <v>17</v>
      </c>
      <c r="B23" s="23" t="s">
        <v>28</v>
      </c>
      <c r="C23" s="24">
        <f>'потребность 2012'!H25</f>
        <v>747.60315</v>
      </c>
      <c r="D23" s="25">
        <v>144</v>
      </c>
      <c r="E23" s="25">
        <v>61</v>
      </c>
      <c r="F23" s="26">
        <f t="shared" si="0"/>
        <v>0.08159409173168947</v>
      </c>
      <c r="G23" s="32">
        <v>703.8360940289994</v>
      </c>
      <c r="H23" s="35">
        <v>145.5</v>
      </c>
      <c r="I23" s="33">
        <f t="shared" si="1"/>
        <v>0.20672426611017924</v>
      </c>
      <c r="J23" s="27"/>
    </row>
    <row r="24" spans="1:10" s="7" customFormat="1" ht="15" customHeight="1">
      <c r="A24" s="22">
        <v>18</v>
      </c>
      <c r="B24" s="23" t="s">
        <v>29</v>
      </c>
      <c r="C24" s="24">
        <f>'потребность 2012'!H26</f>
        <v>337.13442</v>
      </c>
      <c r="D24" s="25">
        <v>30</v>
      </c>
      <c r="E24" s="25">
        <v>10.4</v>
      </c>
      <c r="F24" s="26">
        <f t="shared" si="0"/>
        <v>0.0308482296171361</v>
      </c>
      <c r="G24" s="32">
        <v>355.4025623043634</v>
      </c>
      <c r="H24" s="35">
        <v>33.95</v>
      </c>
      <c r="I24" s="33">
        <f t="shared" si="1"/>
        <v>0.0955254789945086</v>
      </c>
      <c r="J24" s="27"/>
    </row>
    <row r="25" spans="1:10" s="7" customFormat="1" ht="15" customHeight="1">
      <c r="A25" s="22">
        <v>19</v>
      </c>
      <c r="B25" s="23" t="s">
        <v>30</v>
      </c>
      <c r="C25" s="24">
        <f>'потребность 2012'!H27</f>
        <v>1051.38392</v>
      </c>
      <c r="D25" s="25">
        <v>256</v>
      </c>
      <c r="E25" s="25">
        <v>135.4</v>
      </c>
      <c r="F25" s="26">
        <f t="shared" si="0"/>
        <v>0.12878264297593595</v>
      </c>
      <c r="G25" s="32">
        <v>1306.6421051144202</v>
      </c>
      <c r="H25" s="35">
        <v>198.559</v>
      </c>
      <c r="I25" s="33">
        <f t="shared" si="1"/>
        <v>0.15196127479958452</v>
      </c>
      <c r="J25" s="27"/>
    </row>
    <row r="26" spans="1:10" s="7" customFormat="1" ht="15" customHeight="1">
      <c r="A26" s="22">
        <v>20</v>
      </c>
      <c r="B26" s="23" t="s">
        <v>31</v>
      </c>
      <c r="C26" s="24">
        <f>'потребность 2012'!H28</f>
        <v>1571.40551</v>
      </c>
      <c r="D26" s="25">
        <v>1081</v>
      </c>
      <c r="E26" s="25">
        <v>476.9</v>
      </c>
      <c r="F26" s="26">
        <f t="shared" si="0"/>
        <v>0.3034862719808078</v>
      </c>
      <c r="G26" s="32">
        <v>835.8500991708614</v>
      </c>
      <c r="H26" s="35">
        <v>412.735</v>
      </c>
      <c r="I26" s="33">
        <f t="shared" si="1"/>
        <v>0.49379069334252745</v>
      </c>
      <c r="J26" s="27"/>
    </row>
    <row r="27" spans="1:10" s="7" customFormat="1" ht="15" customHeight="1">
      <c r="A27" s="22">
        <v>21</v>
      </c>
      <c r="B27" s="23" t="s">
        <v>32</v>
      </c>
      <c r="C27" s="24">
        <f>'потребность 2012'!H29</f>
        <v>859.2905999999999</v>
      </c>
      <c r="D27" s="25">
        <v>257</v>
      </c>
      <c r="E27" s="25">
        <v>102.2</v>
      </c>
      <c r="F27" s="26">
        <f t="shared" si="0"/>
        <v>0.11893531710925269</v>
      </c>
      <c r="G27" s="32">
        <v>608.7369268857519</v>
      </c>
      <c r="H27" s="35">
        <v>289.3025</v>
      </c>
      <c r="I27" s="33">
        <f t="shared" si="1"/>
        <v>0.4752504525724237</v>
      </c>
      <c r="J27" s="27"/>
    </row>
    <row r="28" spans="1:10" s="7" customFormat="1" ht="15" customHeight="1">
      <c r="A28" s="71" t="s">
        <v>48</v>
      </c>
      <c r="B28" s="71"/>
      <c r="C28" s="24">
        <f>SUM(C7:C27)</f>
        <v>19999.97463</v>
      </c>
      <c r="D28" s="25">
        <f>SUM(D7:D27)</f>
        <v>8496</v>
      </c>
      <c r="E28" s="25">
        <f>SUM(E7:E27)</f>
        <v>3651.5000000000005</v>
      </c>
      <c r="F28" s="26">
        <f t="shared" si="0"/>
        <v>0.1825752315966813</v>
      </c>
      <c r="G28" s="36">
        <f>SUM(G7:G27)</f>
        <v>16499.999999999993</v>
      </c>
      <c r="H28" s="25">
        <f>SUM(H7:H27)</f>
        <v>6070.017499999999</v>
      </c>
      <c r="I28" s="33">
        <f t="shared" si="1"/>
        <v>0.3678798484848486</v>
      </c>
      <c r="J28" s="27"/>
    </row>
    <row r="29" spans="1:10" s="7" customFormat="1" ht="15" customHeight="1">
      <c r="A29" s="71" t="s">
        <v>42</v>
      </c>
      <c r="B29" s="71"/>
      <c r="C29" s="24" t="s">
        <v>49</v>
      </c>
      <c r="D29" s="25">
        <v>6879.1</v>
      </c>
      <c r="E29" s="25">
        <v>2863.9</v>
      </c>
      <c r="F29" s="26"/>
      <c r="G29" s="28"/>
      <c r="H29" s="28"/>
      <c r="I29" s="28"/>
      <c r="J29" s="27"/>
    </row>
    <row r="30" spans="1:10" s="7" customFormat="1" ht="15" customHeight="1">
      <c r="A30" s="71"/>
      <c r="B30" s="71"/>
      <c r="C30" s="24" t="s">
        <v>51</v>
      </c>
      <c r="D30" s="25">
        <v>5768.7</v>
      </c>
      <c r="E30" s="25">
        <v>2341.1</v>
      </c>
      <c r="F30" s="26"/>
      <c r="G30" s="28"/>
      <c r="H30" s="28"/>
      <c r="I30" s="28"/>
      <c r="J30" s="27"/>
    </row>
    <row r="31" spans="1:10" s="7" customFormat="1" ht="15" customHeight="1">
      <c r="A31" s="71"/>
      <c r="B31" s="71"/>
      <c r="C31" s="24" t="s">
        <v>50</v>
      </c>
      <c r="D31" s="25">
        <v>1493.2</v>
      </c>
      <c r="E31" s="25">
        <v>698.9</v>
      </c>
      <c r="F31" s="26"/>
      <c r="G31" s="28"/>
      <c r="H31" s="28">
        <v>1825</v>
      </c>
      <c r="I31" s="28"/>
      <c r="J31" s="27"/>
    </row>
    <row r="32" spans="1:10" s="7" customFormat="1" ht="15" customHeight="1">
      <c r="A32" s="68" t="s">
        <v>33</v>
      </c>
      <c r="B32" s="68"/>
      <c r="C32" s="29">
        <f>C28</f>
        <v>19999.97463</v>
      </c>
      <c r="D32" s="30">
        <f>D28+D29</f>
        <v>15375.1</v>
      </c>
      <c r="E32" s="30">
        <f>E28+E29</f>
        <v>6515.400000000001</v>
      </c>
      <c r="F32" s="31">
        <f>E32/C32</f>
        <v>0.3257704132397692</v>
      </c>
      <c r="G32" s="30">
        <v>16500</v>
      </c>
      <c r="H32" s="30">
        <f>H28+H31</f>
        <v>7895.017499999999</v>
      </c>
      <c r="I32" s="34">
        <f>H32/G32</f>
        <v>0.47848590909090905</v>
      </c>
      <c r="J32" s="27"/>
    </row>
    <row r="33" s="7" customFormat="1" ht="12.75">
      <c r="A33" s="16" t="s">
        <v>41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2">
    <mergeCell ref="A32:B32"/>
    <mergeCell ref="D5:E5"/>
    <mergeCell ref="C5:C6"/>
    <mergeCell ref="B5:B6"/>
    <mergeCell ref="A5:A6"/>
    <mergeCell ref="A28:B28"/>
    <mergeCell ref="A29:B31"/>
    <mergeCell ref="F5:F6"/>
    <mergeCell ref="G5:I5"/>
    <mergeCell ref="A1:I1"/>
    <mergeCell ref="A2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M12" sqref="M12"/>
    </sheetView>
  </sheetViews>
  <sheetFormatPr defaultColWidth="9.00390625" defaultRowHeight="12.75"/>
  <cols>
    <col min="1" max="1" width="4.25390625" style="8" customWidth="1"/>
    <col min="2" max="2" width="19.375" style="8" customWidth="1"/>
    <col min="3" max="3" width="11.00390625" style="8" customWidth="1"/>
    <col min="4" max="5" width="9.875" style="8" customWidth="1"/>
    <col min="6" max="6" width="7.625" style="8" customWidth="1"/>
    <col min="7" max="8" width="8.375" style="8" customWidth="1"/>
    <col min="9" max="9" width="7.625" style="8" customWidth="1"/>
    <col min="10" max="16384" width="9.125" style="8" customWidth="1"/>
  </cols>
  <sheetData>
    <row r="1" spans="1:9" ht="12.75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61</v>
      </c>
      <c r="B3" s="57"/>
      <c r="C3" s="57"/>
      <c r="D3" s="57"/>
      <c r="E3" s="57"/>
      <c r="F3" s="57"/>
      <c r="G3" s="57"/>
      <c r="H3" s="57"/>
      <c r="I3" s="57"/>
    </row>
    <row r="5" spans="1:9" s="9" customFormat="1" ht="29.25" customHeight="1">
      <c r="A5" s="70" t="s">
        <v>3</v>
      </c>
      <c r="B5" s="70" t="s">
        <v>36</v>
      </c>
      <c r="C5" s="69" t="s">
        <v>40</v>
      </c>
      <c r="D5" s="69" t="s">
        <v>37</v>
      </c>
      <c r="E5" s="69"/>
      <c r="F5" s="69" t="s">
        <v>35</v>
      </c>
      <c r="G5" s="69" t="s">
        <v>59</v>
      </c>
      <c r="H5" s="69"/>
      <c r="I5" s="69"/>
    </row>
    <row r="6" spans="1:9" s="9" customFormat="1" ht="27.75" customHeight="1">
      <c r="A6" s="70"/>
      <c r="B6" s="70"/>
      <c r="C6" s="69"/>
      <c r="D6" s="21" t="s">
        <v>38</v>
      </c>
      <c r="E6" s="21" t="s">
        <v>39</v>
      </c>
      <c r="F6" s="69"/>
      <c r="G6" s="21" t="s">
        <v>57</v>
      </c>
      <c r="H6" s="21" t="s">
        <v>58</v>
      </c>
      <c r="I6" s="21" t="s">
        <v>56</v>
      </c>
    </row>
    <row r="7" spans="1:10" s="7" customFormat="1" ht="15" customHeight="1">
      <c r="A7" s="22">
        <v>1</v>
      </c>
      <c r="B7" s="23" t="s">
        <v>12</v>
      </c>
      <c r="C7" s="24">
        <f>'потребность 2012'!H9</f>
        <v>895.67589</v>
      </c>
      <c r="D7" s="25">
        <v>366</v>
      </c>
      <c r="E7" s="25">
        <v>125.6</v>
      </c>
      <c r="F7" s="26">
        <f aca="true" t="shared" si="0" ref="F7:F28">E7/C7</f>
        <v>0.14022929655949543</v>
      </c>
      <c r="G7" s="32">
        <v>832.634315721054</v>
      </c>
      <c r="H7" s="35">
        <v>60.14</v>
      </c>
      <c r="I7" s="33">
        <f aca="true" t="shared" si="1" ref="I7:I28">H7/G7</f>
        <v>0.07222858686519458</v>
      </c>
      <c r="J7" s="27"/>
    </row>
    <row r="8" spans="1:10" s="7" customFormat="1" ht="15" customHeight="1">
      <c r="A8" s="22">
        <v>2</v>
      </c>
      <c r="B8" s="23" t="s">
        <v>13</v>
      </c>
      <c r="C8" s="24">
        <f>'потребность 2012'!H10</f>
        <v>730.72999</v>
      </c>
      <c r="D8" s="25">
        <v>215</v>
      </c>
      <c r="E8" s="25">
        <v>96.1</v>
      </c>
      <c r="F8" s="26">
        <f t="shared" si="0"/>
        <v>0.13151232509288416</v>
      </c>
      <c r="G8" s="32">
        <v>652.741049894805</v>
      </c>
      <c r="H8" s="35">
        <v>252.2</v>
      </c>
      <c r="I8" s="33">
        <f t="shared" si="1"/>
        <v>0.3863706749263652</v>
      </c>
      <c r="J8" s="27"/>
    </row>
    <row r="9" spans="1:10" s="7" customFormat="1" ht="15" customHeight="1">
      <c r="A9" s="22">
        <v>3</v>
      </c>
      <c r="B9" s="23" t="s">
        <v>14</v>
      </c>
      <c r="C9" s="24">
        <f>'потребность 2012'!H11</f>
        <v>1546.6642</v>
      </c>
      <c r="D9" s="25">
        <v>700</v>
      </c>
      <c r="E9" s="25">
        <v>295.5</v>
      </c>
      <c r="F9" s="26">
        <f t="shared" si="0"/>
        <v>0.19105633918467887</v>
      </c>
      <c r="G9" s="32">
        <v>1425.6694497969356</v>
      </c>
      <c r="H9" s="35">
        <v>557.75</v>
      </c>
      <c r="I9" s="33">
        <f t="shared" si="1"/>
        <v>0.39121971792230154</v>
      </c>
      <c r="J9" s="27"/>
    </row>
    <row r="10" spans="1:10" s="7" customFormat="1" ht="15" customHeight="1">
      <c r="A10" s="22">
        <v>4</v>
      </c>
      <c r="B10" s="23" t="s">
        <v>15</v>
      </c>
      <c r="C10" s="24">
        <f>'потребность 2012'!H12</f>
        <v>1251.22134</v>
      </c>
      <c r="D10" s="25">
        <v>978</v>
      </c>
      <c r="E10" s="25">
        <v>449.6</v>
      </c>
      <c r="F10" s="26">
        <f t="shared" si="0"/>
        <v>0.35932890978346005</v>
      </c>
      <c r="G10" s="32">
        <v>1105.2977394100617</v>
      </c>
      <c r="H10" s="35">
        <v>1260.418</v>
      </c>
      <c r="I10" s="33">
        <f t="shared" si="1"/>
        <v>1.1403425113967316</v>
      </c>
      <c r="J10" s="27"/>
    </row>
    <row r="11" spans="1:10" s="7" customFormat="1" ht="15" customHeight="1">
      <c r="A11" s="22">
        <v>5</v>
      </c>
      <c r="B11" s="23" t="s">
        <v>16</v>
      </c>
      <c r="C11" s="24">
        <f>'потребность 2012'!H13</f>
        <v>583.87863</v>
      </c>
      <c r="D11" s="25">
        <v>112</v>
      </c>
      <c r="E11" s="25">
        <v>41.6</v>
      </c>
      <c r="F11" s="26">
        <f t="shared" si="0"/>
        <v>0.07124768378661162</v>
      </c>
      <c r="G11" s="32">
        <v>477.2881993739629</v>
      </c>
      <c r="H11" s="35">
        <v>118.3885</v>
      </c>
      <c r="I11" s="33">
        <f t="shared" si="1"/>
        <v>0.2480440542114487</v>
      </c>
      <c r="J11" s="27"/>
    </row>
    <row r="12" spans="1:10" s="7" customFormat="1" ht="15" customHeight="1">
      <c r="A12" s="22">
        <v>6</v>
      </c>
      <c r="B12" s="23" t="s">
        <v>17</v>
      </c>
      <c r="C12" s="24">
        <f>'потребность 2012'!H14</f>
        <v>1004.02174</v>
      </c>
      <c r="D12" s="25">
        <v>576</v>
      </c>
      <c r="E12" s="25">
        <v>221.6</v>
      </c>
      <c r="F12" s="26">
        <f t="shared" si="0"/>
        <v>0.2207123523042439</v>
      </c>
      <c r="G12" s="32">
        <v>987.3338692848463</v>
      </c>
      <c r="H12" s="35">
        <v>194.97</v>
      </c>
      <c r="I12" s="33">
        <f t="shared" si="1"/>
        <v>0.19747119598077018</v>
      </c>
      <c r="J12" s="27"/>
    </row>
    <row r="13" spans="1:10" s="7" customFormat="1" ht="15" customHeight="1">
      <c r="A13" s="22">
        <v>7</v>
      </c>
      <c r="B13" s="23" t="s">
        <v>18</v>
      </c>
      <c r="C13" s="24">
        <f>'потребность 2012'!H15</f>
        <v>821.25673</v>
      </c>
      <c r="D13" s="25">
        <v>406</v>
      </c>
      <c r="E13" s="25">
        <v>195.8</v>
      </c>
      <c r="F13" s="26">
        <f t="shared" si="0"/>
        <v>0.2384150934142117</v>
      </c>
      <c r="G13" s="32">
        <v>515.5961890426423</v>
      </c>
      <c r="H13" s="35">
        <v>173.6785</v>
      </c>
      <c r="I13" s="33">
        <f t="shared" si="1"/>
        <v>0.336849852056676</v>
      </c>
      <c r="J13" s="27"/>
    </row>
    <row r="14" spans="1:10" s="7" customFormat="1" ht="15" customHeight="1">
      <c r="A14" s="22">
        <v>8</v>
      </c>
      <c r="B14" s="23" t="s">
        <v>19</v>
      </c>
      <c r="C14" s="24">
        <f>'потребность 2012'!H16</f>
        <v>1329.70458</v>
      </c>
      <c r="D14" s="25">
        <v>960</v>
      </c>
      <c r="E14" s="25">
        <v>476.5</v>
      </c>
      <c r="F14" s="26">
        <f t="shared" si="0"/>
        <v>0.35835027356226745</v>
      </c>
      <c r="G14" s="32">
        <v>1044.8637525480622</v>
      </c>
      <c r="H14" s="35">
        <v>362.4889999999999</v>
      </c>
      <c r="I14" s="33">
        <f t="shared" si="1"/>
        <v>0.3469246579910676</v>
      </c>
      <c r="J14" s="27"/>
    </row>
    <row r="15" spans="1:10" s="7" customFormat="1" ht="15" customHeight="1">
      <c r="A15" s="22">
        <v>9</v>
      </c>
      <c r="B15" s="23" t="s">
        <v>20</v>
      </c>
      <c r="C15" s="24">
        <f>'потребность 2012'!H17</f>
        <v>847.1171999999999</v>
      </c>
      <c r="D15" s="25">
        <v>369</v>
      </c>
      <c r="E15" s="25">
        <v>155.1</v>
      </c>
      <c r="F15" s="26">
        <f t="shared" si="0"/>
        <v>0.1830915486074418</v>
      </c>
      <c r="G15" s="32">
        <v>538.1794802956013</v>
      </c>
      <c r="H15" s="35">
        <v>273.2975</v>
      </c>
      <c r="I15" s="33">
        <f t="shared" si="1"/>
        <v>0.5078185066622909</v>
      </c>
      <c r="J15" s="27"/>
    </row>
    <row r="16" spans="1:10" s="7" customFormat="1" ht="15" customHeight="1">
      <c r="A16" s="22">
        <v>10</v>
      </c>
      <c r="B16" s="23" t="s">
        <v>21</v>
      </c>
      <c r="C16" s="24">
        <f>'потребность 2012'!H18</f>
        <v>419.56179</v>
      </c>
      <c r="D16" s="25">
        <v>398</v>
      </c>
      <c r="E16" s="25">
        <v>153.2</v>
      </c>
      <c r="F16" s="26">
        <f t="shared" si="0"/>
        <v>0.36514287919307425</v>
      </c>
      <c r="G16" s="32">
        <v>438.9237637480114</v>
      </c>
      <c r="H16" s="35">
        <v>126.1</v>
      </c>
      <c r="I16" s="33">
        <f t="shared" si="1"/>
        <v>0.2872936268549695</v>
      </c>
      <c r="J16" s="27"/>
    </row>
    <row r="17" spans="1:10" s="7" customFormat="1" ht="15" customHeight="1">
      <c r="A17" s="22">
        <v>11</v>
      </c>
      <c r="B17" s="23" t="s">
        <v>22</v>
      </c>
      <c r="C17" s="24">
        <f>'потребность 2012'!H19</f>
        <v>598.13875</v>
      </c>
      <c r="D17" s="25">
        <v>188</v>
      </c>
      <c r="E17" s="25">
        <v>82.6</v>
      </c>
      <c r="F17" s="26">
        <f t="shared" si="0"/>
        <v>0.13809504901663702</v>
      </c>
      <c r="G17" s="32">
        <v>514.3167473444742</v>
      </c>
      <c r="H17" s="35">
        <v>285.7135</v>
      </c>
      <c r="I17" s="33">
        <f t="shared" si="1"/>
        <v>0.5555205065267641</v>
      </c>
      <c r="J17" s="27"/>
    </row>
    <row r="18" spans="1:10" s="7" customFormat="1" ht="15" customHeight="1">
      <c r="A18" s="22">
        <v>12</v>
      </c>
      <c r="B18" s="23" t="s">
        <v>23</v>
      </c>
      <c r="C18" s="24">
        <f>'потребность 2012'!H20</f>
        <v>1161.95897</v>
      </c>
      <c r="D18" s="25">
        <v>189</v>
      </c>
      <c r="E18" s="25">
        <v>97.1</v>
      </c>
      <c r="F18" s="26">
        <f t="shared" si="0"/>
        <v>0.08356577341108697</v>
      </c>
      <c r="G18" s="32">
        <v>856.1346492653472</v>
      </c>
      <c r="H18" s="35">
        <v>168.392</v>
      </c>
      <c r="I18" s="33">
        <f t="shared" si="1"/>
        <v>0.1966886869308442</v>
      </c>
      <c r="J18" s="27"/>
    </row>
    <row r="19" spans="1:10" s="7" customFormat="1" ht="15" customHeight="1">
      <c r="A19" s="22">
        <v>13</v>
      </c>
      <c r="B19" s="23" t="s">
        <v>24</v>
      </c>
      <c r="C19" s="24">
        <f>'потребность 2012'!H21</f>
        <v>1060.56005</v>
      </c>
      <c r="D19" s="25">
        <v>581</v>
      </c>
      <c r="E19" s="25">
        <v>224.5</v>
      </c>
      <c r="F19" s="26">
        <f t="shared" si="0"/>
        <v>0.21168061157875973</v>
      </c>
      <c r="G19" s="32">
        <v>829.7555719001757</v>
      </c>
      <c r="H19" s="35">
        <v>431.65</v>
      </c>
      <c r="I19" s="33">
        <f t="shared" si="1"/>
        <v>0.5202134394970112</v>
      </c>
      <c r="J19" s="27"/>
    </row>
    <row r="20" spans="1:10" s="7" customFormat="1" ht="15" customHeight="1">
      <c r="A20" s="22">
        <v>14</v>
      </c>
      <c r="B20" s="23" t="s">
        <v>25</v>
      </c>
      <c r="C20" s="24">
        <f>'потребность 2012'!H22</f>
        <v>1166.9162099999999</v>
      </c>
      <c r="D20" s="25">
        <v>461</v>
      </c>
      <c r="E20" s="25">
        <v>199.8</v>
      </c>
      <c r="F20" s="26">
        <f t="shared" si="0"/>
        <v>0.17122051976636782</v>
      </c>
      <c r="G20" s="32">
        <v>742.885243658382</v>
      </c>
      <c r="H20" s="35">
        <v>406.915</v>
      </c>
      <c r="I20" s="33">
        <f t="shared" si="1"/>
        <v>0.5477494720397503</v>
      </c>
      <c r="J20" s="27"/>
    </row>
    <row r="21" spans="1:10" s="7" customFormat="1" ht="15" customHeight="1">
      <c r="A21" s="22">
        <v>15</v>
      </c>
      <c r="B21" s="23" t="s">
        <v>26</v>
      </c>
      <c r="C21" s="24">
        <f>'потребность 2012'!H23</f>
        <v>1073.68317</v>
      </c>
      <c r="D21" s="25">
        <v>1054</v>
      </c>
      <c r="E21" s="25">
        <v>420</v>
      </c>
      <c r="F21" s="26">
        <f t="shared" si="0"/>
        <v>0.39117684968462346</v>
      </c>
      <c r="G21" s="32">
        <v>970.7273050439184</v>
      </c>
      <c r="H21" s="35">
        <v>409.825</v>
      </c>
      <c r="I21" s="33">
        <f t="shared" si="1"/>
        <v>0.4221834472673645</v>
      </c>
      <c r="J21" s="27"/>
    </row>
    <row r="22" spans="1:10" s="7" customFormat="1" ht="15" customHeight="1">
      <c r="A22" s="22">
        <v>16</v>
      </c>
      <c r="B22" s="23" t="s">
        <v>27</v>
      </c>
      <c r="C22" s="24">
        <f>'потребность 2012'!H24</f>
        <v>942.0677900000001</v>
      </c>
      <c r="D22" s="25">
        <v>503</v>
      </c>
      <c r="E22" s="25">
        <v>204.9</v>
      </c>
      <c r="F22" s="26">
        <f t="shared" si="0"/>
        <v>0.21750027139766662</v>
      </c>
      <c r="G22" s="32">
        <v>757.1848861673194</v>
      </c>
      <c r="H22" s="35">
        <v>257.05</v>
      </c>
      <c r="I22" s="33">
        <f t="shared" si="1"/>
        <v>0.33948115539009616</v>
      </c>
      <c r="J22" s="27"/>
    </row>
    <row r="23" spans="1:10" s="7" customFormat="1" ht="15" customHeight="1">
      <c r="A23" s="22">
        <v>17</v>
      </c>
      <c r="B23" s="23" t="s">
        <v>28</v>
      </c>
      <c r="C23" s="24">
        <f>'потребность 2012'!H25</f>
        <v>747.60315</v>
      </c>
      <c r="D23" s="25">
        <v>144</v>
      </c>
      <c r="E23" s="25">
        <v>61</v>
      </c>
      <c r="F23" s="26">
        <f t="shared" si="0"/>
        <v>0.08159409173168947</v>
      </c>
      <c r="G23" s="32">
        <v>703.8360940289994</v>
      </c>
      <c r="H23" s="35">
        <v>145.5</v>
      </c>
      <c r="I23" s="33">
        <f t="shared" si="1"/>
        <v>0.20672426611017924</v>
      </c>
      <c r="J23" s="27"/>
    </row>
    <row r="24" spans="1:10" s="7" customFormat="1" ht="15" customHeight="1">
      <c r="A24" s="22">
        <v>18</v>
      </c>
      <c r="B24" s="23" t="s">
        <v>29</v>
      </c>
      <c r="C24" s="24">
        <f>'потребность 2012'!H26</f>
        <v>337.13442</v>
      </c>
      <c r="D24" s="25">
        <v>30</v>
      </c>
      <c r="E24" s="25">
        <v>10.4</v>
      </c>
      <c r="F24" s="26">
        <f t="shared" si="0"/>
        <v>0.0308482296171361</v>
      </c>
      <c r="G24" s="32">
        <v>355.4025623043634</v>
      </c>
      <c r="H24" s="35">
        <v>33.95</v>
      </c>
      <c r="I24" s="33">
        <f t="shared" si="1"/>
        <v>0.0955254789945086</v>
      </c>
      <c r="J24" s="27"/>
    </row>
    <row r="25" spans="1:10" s="7" customFormat="1" ht="15" customHeight="1">
      <c r="A25" s="22">
        <v>19</v>
      </c>
      <c r="B25" s="23" t="s">
        <v>30</v>
      </c>
      <c r="C25" s="24">
        <f>'потребность 2012'!H27</f>
        <v>1051.38392</v>
      </c>
      <c r="D25" s="25">
        <v>256</v>
      </c>
      <c r="E25" s="25">
        <v>135.4</v>
      </c>
      <c r="F25" s="26">
        <f t="shared" si="0"/>
        <v>0.12878264297593595</v>
      </c>
      <c r="G25" s="32">
        <v>1306.6421051144202</v>
      </c>
      <c r="H25" s="35">
        <v>198.559</v>
      </c>
      <c r="I25" s="33">
        <f t="shared" si="1"/>
        <v>0.15196127479958452</v>
      </c>
      <c r="J25" s="27"/>
    </row>
    <row r="26" spans="1:10" s="7" customFormat="1" ht="15" customHeight="1">
      <c r="A26" s="22">
        <v>20</v>
      </c>
      <c r="B26" s="23" t="s">
        <v>31</v>
      </c>
      <c r="C26" s="24">
        <f>'потребность 2012'!H28</f>
        <v>1571.40551</v>
      </c>
      <c r="D26" s="25">
        <v>1209</v>
      </c>
      <c r="E26" s="25">
        <v>532.1</v>
      </c>
      <c r="F26" s="26">
        <f t="shared" si="0"/>
        <v>0.3386140602243402</v>
      </c>
      <c r="G26" s="32">
        <v>835.8500991708614</v>
      </c>
      <c r="H26" s="35">
        <v>412.735</v>
      </c>
      <c r="I26" s="33">
        <f t="shared" si="1"/>
        <v>0.49379069334252745</v>
      </c>
      <c r="J26" s="27"/>
    </row>
    <row r="27" spans="1:10" s="7" customFormat="1" ht="15" customHeight="1">
      <c r="A27" s="22">
        <v>21</v>
      </c>
      <c r="B27" s="23" t="s">
        <v>32</v>
      </c>
      <c r="C27" s="24">
        <f>'потребность 2012'!H29</f>
        <v>859.2905999999999</v>
      </c>
      <c r="D27" s="25">
        <v>257</v>
      </c>
      <c r="E27" s="25">
        <v>102.2</v>
      </c>
      <c r="F27" s="26">
        <f t="shared" si="0"/>
        <v>0.11893531710925269</v>
      </c>
      <c r="G27" s="32">
        <v>608.7369268857519</v>
      </c>
      <c r="H27" s="35">
        <v>289.3025</v>
      </c>
      <c r="I27" s="33">
        <f t="shared" si="1"/>
        <v>0.4752504525724237</v>
      </c>
      <c r="J27" s="27"/>
    </row>
    <row r="28" spans="1:10" s="7" customFormat="1" ht="15" customHeight="1">
      <c r="A28" s="71" t="s">
        <v>48</v>
      </c>
      <c r="B28" s="71"/>
      <c r="C28" s="24">
        <f>SUM(C7:C27)</f>
        <v>19999.97463</v>
      </c>
      <c r="D28" s="25">
        <f>SUM(D7:D27)</f>
        <v>9952</v>
      </c>
      <c r="E28" s="25">
        <f>SUM(E7:E27)</f>
        <v>4280.6</v>
      </c>
      <c r="F28" s="26">
        <f t="shared" si="0"/>
        <v>0.2140302714973994</v>
      </c>
      <c r="G28" s="36">
        <f>SUM(G7:G27)</f>
        <v>16499.999999999993</v>
      </c>
      <c r="H28" s="25">
        <f>SUM(H7:H27)</f>
        <v>6419.023499999998</v>
      </c>
      <c r="I28" s="33">
        <f t="shared" si="1"/>
        <v>0.38903172727272733</v>
      </c>
      <c r="J28" s="27"/>
    </row>
    <row r="29" spans="1:10" s="7" customFormat="1" ht="15" customHeight="1">
      <c r="A29" s="71" t="s">
        <v>42</v>
      </c>
      <c r="B29" s="71"/>
      <c r="C29" s="24" t="s">
        <v>49</v>
      </c>
      <c r="D29" s="25">
        <v>6879.1</v>
      </c>
      <c r="E29" s="25">
        <v>2863.9</v>
      </c>
      <c r="F29" s="26"/>
      <c r="G29" s="28"/>
      <c r="H29" s="28"/>
      <c r="I29" s="28"/>
      <c r="J29" s="27"/>
    </row>
    <row r="30" spans="1:10" s="7" customFormat="1" ht="15" customHeight="1">
      <c r="A30" s="71"/>
      <c r="B30" s="71"/>
      <c r="C30" s="24" t="s">
        <v>62</v>
      </c>
      <c r="D30" s="25">
        <v>5768.7</v>
      </c>
      <c r="E30" s="25">
        <v>2341.1</v>
      </c>
      <c r="F30" s="26"/>
      <c r="G30" s="28"/>
      <c r="H30" s="28"/>
      <c r="I30" s="28"/>
      <c r="J30" s="27"/>
    </row>
    <row r="31" spans="1:10" s="7" customFormat="1" ht="15" customHeight="1">
      <c r="A31" s="71"/>
      <c r="B31" s="71"/>
      <c r="C31" s="24" t="s">
        <v>50</v>
      </c>
      <c r="D31" s="25">
        <v>1493.2</v>
      </c>
      <c r="E31" s="25">
        <v>698.9</v>
      </c>
      <c r="F31" s="26"/>
      <c r="G31" s="28"/>
      <c r="H31" s="28">
        <v>1520</v>
      </c>
      <c r="I31" s="28"/>
      <c r="J31" s="27"/>
    </row>
    <row r="32" spans="1:10" s="7" customFormat="1" ht="15" customHeight="1">
      <c r="A32" s="68" t="s">
        <v>33</v>
      </c>
      <c r="B32" s="68"/>
      <c r="C32" s="29">
        <f>C28</f>
        <v>19999.97463</v>
      </c>
      <c r="D32" s="30">
        <f>D28+D29</f>
        <v>16831.1</v>
      </c>
      <c r="E32" s="30">
        <f>E28+E29</f>
        <v>7144.5</v>
      </c>
      <c r="F32" s="31">
        <f>E32/C32</f>
        <v>0.3572254531404873</v>
      </c>
      <c r="G32" s="30">
        <v>16500</v>
      </c>
      <c r="H32" s="30">
        <f>H28+H31</f>
        <v>7939.023499999998</v>
      </c>
      <c r="I32" s="34">
        <f>H32/G32</f>
        <v>0.48115293939393927</v>
      </c>
      <c r="J32" s="27"/>
    </row>
    <row r="33" s="7" customFormat="1" ht="12.75">
      <c r="A33" s="16" t="s">
        <v>41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2">
    <mergeCell ref="F5:F6"/>
    <mergeCell ref="G5:I5"/>
    <mergeCell ref="A1:I1"/>
    <mergeCell ref="A2:I2"/>
    <mergeCell ref="A3:I3"/>
    <mergeCell ref="A32:B32"/>
    <mergeCell ref="D5:E5"/>
    <mergeCell ref="C5:C6"/>
    <mergeCell ref="B5:B6"/>
    <mergeCell ref="A5:A6"/>
    <mergeCell ref="A28:B28"/>
    <mergeCell ref="A29:B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Zuben</cp:lastModifiedBy>
  <cp:lastPrinted>2012-03-13T06:38:40Z</cp:lastPrinted>
  <dcterms:created xsi:type="dcterms:W3CDTF">2012-01-25T04:50:59Z</dcterms:created>
  <dcterms:modified xsi:type="dcterms:W3CDTF">2012-04-10T11:15:54Z</dcterms:modified>
  <cp:category/>
  <cp:version/>
  <cp:contentType/>
  <cp:contentStatus/>
</cp:coreProperties>
</file>